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ujfile.nuj.adm.niigata-u.ac.jp\5510_医歯学系総務課\2024年度（令和6年度）\13 庶務係\04 人事\教員公募・選考関係\1 教授\R6.5.14委員会設置　腫瘍内科学\20240612公募\HP掲載関係\"/>
    </mc:Choice>
  </mc:AlternateContent>
  <bookViews>
    <workbookView xWindow="0" yWindow="0" windowWidth="20145" windowHeight="11130"/>
  </bookViews>
  <sheets>
    <sheet name="様式３" sheetId="26" r:id="rId1"/>
    <sheet name="様式３（記入例）" sheetId="27" r:id="rId2"/>
    <sheet name="様式４" sheetId="21" r:id="rId3"/>
    <sheet name="様式４（記入例）" sheetId="22" r:id="rId4"/>
    <sheet name="様式４（集計）" sheetId="25" r:id="rId5"/>
  </sheets>
  <definedNames>
    <definedName name="_xlnm.Print_Area" localSheetId="0">様式３!$A$1:$F$20</definedName>
    <definedName name="_xlnm.Print_Area" localSheetId="1">'様式３（記入例）'!$A$1:$F$20</definedName>
    <definedName name="_xlnm.Print_Area" localSheetId="2">様式４!$A$1:$I$39</definedName>
    <definedName name="_xlnm.Print_Area" localSheetId="3">'様式４（記入例）'!$A$1:$I$39</definedName>
    <definedName name="_xlnm.Print_Area" localSheetId="4">'様式４（集計）'!$A$1:$F$25</definedName>
    <definedName name="_xlnm.Print_Titles" localSheetId="2">様式４!$1:$6</definedName>
    <definedName name="_xlnm.Print_Titles" localSheetId="3">'様式４（記入例）'!$1:$6</definedName>
    <definedName name="_xlnm.Print_Titles" localSheetId="4">'様式４（集計）'!$1:$3</definedName>
  </definedNames>
  <calcPr calcId="162913"/>
</workbook>
</file>

<file path=xl/calcChain.xml><?xml version="1.0" encoding="utf-8"?>
<calcChain xmlns="http://schemas.openxmlformats.org/spreadsheetml/2006/main">
  <c r="D24" i="25" l="1"/>
  <c r="C6" i="25"/>
  <c r="E16" i="25"/>
  <c r="F12" i="25"/>
  <c r="C11" i="25"/>
  <c r="E23" i="25"/>
  <c r="B24" i="25"/>
  <c r="C16" i="25"/>
  <c r="D12" i="25"/>
  <c r="E10" i="25"/>
  <c r="B23" i="25"/>
  <c r="D23" i="25"/>
  <c r="E15" i="25"/>
  <c r="F11" i="25"/>
  <c r="C10" i="25"/>
  <c r="E20" i="25"/>
  <c r="F20" i="25"/>
  <c r="C15" i="25"/>
  <c r="D11" i="25"/>
  <c r="F8" i="25" a="1"/>
  <c r="C20" i="25"/>
  <c r="D20" i="25"/>
  <c r="F13" i="25" a="1"/>
  <c r="F10" i="25"/>
  <c r="E8" i="25" a="1"/>
  <c r="F18" i="25" a="1"/>
  <c r="F17" i="25"/>
  <c r="C18" i="25" a="1"/>
  <c r="E12" i="25"/>
  <c r="C7" i="25"/>
  <c r="F15" i="25"/>
  <c r="D6" i="25"/>
  <c r="C17" i="25"/>
  <c r="E13" i="25" a="1"/>
  <c r="D10" i="25"/>
  <c r="D8" i="25" a="1"/>
  <c r="E18" i="25" a="1"/>
  <c r="D17" i="25"/>
  <c r="D13" i="25" a="1"/>
  <c r="F7" i="25"/>
  <c r="C8" i="25" a="1"/>
  <c r="D18" i="25" a="1"/>
  <c r="F16" i="25"/>
  <c r="C13" i="25" a="1"/>
  <c r="D7" i="25"/>
  <c r="E7" i="25"/>
  <c r="D16" i="25"/>
  <c r="F6" i="25"/>
  <c r="E17" i="25"/>
  <c r="C12" i="25"/>
  <c r="E6" i="25"/>
  <c r="D15" i="25"/>
  <c r="E11" i="25"/>
  <c r="C14" i="25" l="1"/>
  <c r="E19" i="25"/>
  <c r="E9" i="25"/>
  <c r="D9" i="25"/>
  <c r="C13" i="25"/>
  <c r="D18" i="25"/>
  <c r="C8" i="25"/>
  <c r="F9" i="25"/>
  <c r="D13" i="25"/>
  <c r="D19" i="25"/>
  <c r="E18" i="25"/>
  <c r="D8" i="25"/>
  <c r="E13" i="25"/>
  <c r="C19" i="25"/>
  <c r="C9" i="25"/>
  <c r="E14" i="25"/>
  <c r="C18" i="25"/>
  <c r="F19" i="25"/>
  <c r="F18" i="25"/>
  <c r="E8" i="25"/>
  <c r="F13" i="25"/>
  <c r="F8" i="25"/>
  <c r="D14" i="25"/>
  <c r="F14" i="25"/>
</calcChain>
</file>

<file path=xl/comments1.xml><?xml version="1.0" encoding="utf-8"?>
<comments xmlns="http://schemas.openxmlformats.org/spreadsheetml/2006/main">
  <authors>
    <author>滝沢　真琴</author>
  </authors>
  <commentList>
    <comment ref="I3" authorId="0" shapeId="0">
      <text>
        <r>
          <rPr>
            <b/>
            <sz val="9"/>
            <color indexed="81"/>
            <rFont val="ＭＳ Ｐゴシック"/>
            <family val="3"/>
            <charset val="128"/>
          </rPr>
          <t>最終行の行番号を入力してください。</t>
        </r>
      </text>
    </comment>
  </commentList>
</comments>
</file>

<file path=xl/sharedStrings.xml><?xml version="1.0" encoding="utf-8"?>
<sst xmlns="http://schemas.openxmlformats.org/spreadsheetml/2006/main" count="234" uniqueCount="117">
  <si>
    <t>　氏名：</t>
    <rPh sb="1" eb="3">
      <t>シメイ</t>
    </rPh>
    <phoneticPr fontId="1"/>
  </si>
  <si>
    <t>様式４</t>
    <rPh sb="0" eb="2">
      <t>ヨウシキ</t>
    </rPh>
    <phoneticPr fontId="1"/>
  </si>
  <si>
    <r>
      <t>　氏名：</t>
    </r>
    <r>
      <rPr>
        <sz val="12"/>
        <color rgb="FFFF0000"/>
        <rFont val="ＭＳ Ｐゴシック"/>
        <family val="3"/>
        <charset val="128"/>
        <scheme val="minor"/>
      </rPr>
      <t>●●　●●</t>
    </r>
    <rPh sb="1" eb="3">
      <t>シメイ</t>
    </rPh>
    <phoneticPr fontId="1"/>
  </si>
  <si>
    <r>
      <rPr>
        <sz val="18"/>
        <rFont val="ＭＳ Ｐゴシック"/>
        <family val="3"/>
        <charset val="128"/>
        <scheme val="minor"/>
      </rPr>
      <t xml:space="preserve">
 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</si>
  <si>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t xml:space="preserve">
　雑誌名
</t>
    </r>
    <r>
      <rPr>
        <sz val="11"/>
        <color theme="1"/>
        <rFont val="ＭＳ Ｐゴシック"/>
        <family val="3"/>
        <charset val="128"/>
        <scheme val="minor"/>
      </rPr>
      <t xml:space="preserve">
略誌名での記載も可</t>
    </r>
    <rPh sb="2" eb="4">
      <t>ザッシ</t>
    </rPh>
    <rPh sb="4" eb="5">
      <t>メイ</t>
    </rPh>
    <rPh sb="7" eb="8">
      <t>リャク</t>
    </rPh>
    <rPh sb="8" eb="10">
      <t>シメイ</t>
    </rPh>
    <rPh sb="12" eb="14">
      <t>キサイ</t>
    </rPh>
    <rPh sb="15" eb="16">
      <t>カ</t>
    </rPh>
    <phoneticPr fontId="1"/>
  </si>
  <si>
    <r>
      <t xml:space="preserve">
発行年</t>
    </r>
    <r>
      <rPr>
        <sz val="11"/>
        <rFont val="ＭＳ Ｐゴシック"/>
        <family val="3"/>
        <charset val="128"/>
        <scheme val="minor"/>
      </rPr>
      <t xml:space="preserve">
</t>
    </r>
    <rPh sb="1" eb="3">
      <t>ハッコウ</t>
    </rPh>
    <rPh sb="3" eb="4">
      <t>ネン</t>
    </rPh>
    <phoneticPr fontId="1"/>
  </si>
  <si>
    <t xml:space="preserve">
備考</t>
    <rPh sb="1" eb="3">
      <t>ビコウ</t>
    </rPh>
    <phoneticPr fontId="1"/>
  </si>
  <si>
    <t xml:space="preserve">
分野の
四分位</t>
    <phoneticPr fontId="1"/>
  </si>
  <si>
    <t>J xxx</t>
  </si>
  <si>
    <t>Q2</t>
  </si>
  <si>
    <t xml:space="preserve">xxx Biol </t>
  </si>
  <si>
    <t>-</t>
  </si>
  <si>
    <t>xxx Rep</t>
  </si>
  <si>
    <t>Q1</t>
  </si>
  <si>
    <t xml:space="preserve"> xxx Surg </t>
  </si>
  <si>
    <t xml:space="preserve"> xxx Commun</t>
  </si>
  <si>
    <t>Nature</t>
  </si>
  <si>
    <t xml:space="preserve">xxx  Sci </t>
  </si>
  <si>
    <t>Q4</t>
  </si>
  <si>
    <t xml:space="preserve">xxx Med </t>
  </si>
  <si>
    <t>Sci xxx</t>
  </si>
  <si>
    <t>xxx Commun </t>
  </si>
  <si>
    <t>Neurosci xxx</t>
  </si>
  <si>
    <r>
      <rPr>
        <sz val="15"/>
        <rFont val="ＭＳ Ｐゴシック"/>
        <family val="3"/>
        <charset val="128"/>
        <scheme val="minor"/>
      </rPr>
      <t xml:space="preserve">
被引用
回数</t>
    </r>
    <r>
      <rPr>
        <sz val="18"/>
        <rFont val="ＭＳ Ｐゴシック"/>
        <family val="3"/>
        <charset val="128"/>
        <scheme val="minor"/>
      </rPr>
      <t xml:space="preserve">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</si>
  <si>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r>
      <rPr>
        <sz val="18"/>
        <color theme="1"/>
        <rFont val="ＭＳ Ｐゴシック"/>
        <family val="3"/>
        <charset val="128"/>
        <scheme val="minor"/>
      </rPr>
      <t xml:space="preserve">
　　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</si>
  <si>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t>分野の四分位</t>
    <rPh sb="0" eb="2">
      <t>ブンヤ</t>
    </rPh>
    <rPh sb="3" eb="4">
      <t>シ</t>
    </rPh>
    <rPh sb="4" eb="6">
      <t>ブンイ</t>
    </rPh>
    <phoneticPr fontId="1"/>
  </si>
  <si>
    <t>被引用回数（合計）</t>
    <rPh sb="0" eb="3">
      <t>ヒインヨウ</t>
    </rPh>
    <rPh sb="3" eb="5">
      <t>カイスウ</t>
    </rPh>
    <rPh sb="6" eb="8">
      <t>ゴウケイ</t>
    </rPh>
    <phoneticPr fontId="1"/>
  </si>
  <si>
    <t>Q1</t>
    <phoneticPr fontId="1"/>
  </si>
  <si>
    <t>Q2</t>
    <phoneticPr fontId="1"/>
  </si>
  <si>
    <t>Q3</t>
    <phoneticPr fontId="1"/>
  </si>
  <si>
    <t>Q4</t>
    <phoneticPr fontId="1"/>
  </si>
  <si>
    <t>論文数</t>
    <rPh sb="0" eb="2">
      <t>ロンブン</t>
    </rPh>
    <rPh sb="2" eb="3">
      <t>スウ</t>
    </rPh>
    <phoneticPr fontId="1"/>
  </si>
  <si>
    <t>Highest IF</t>
    <phoneticPr fontId="1"/>
  </si>
  <si>
    <t>英文原著</t>
    <rPh sb="0" eb="2">
      <t>エイブン</t>
    </rPh>
    <rPh sb="2" eb="4">
      <t>ゲンチョ</t>
    </rPh>
    <phoneticPr fontId="1"/>
  </si>
  <si>
    <t>IF合計</t>
    <rPh sb="2" eb="4">
      <t>ゴウケイ</t>
    </rPh>
    <phoneticPr fontId="1"/>
  </si>
  <si>
    <t>IF平均</t>
    <rPh sb="2" eb="4">
      <t>ヘイキン</t>
    </rPh>
    <phoneticPr fontId="1"/>
  </si>
  <si>
    <t>IFなし（IF平均に含まず）</t>
    <rPh sb="7" eb="9">
      <t>ヘイキン</t>
    </rPh>
    <rPh sb="10" eb="11">
      <t>フク</t>
    </rPh>
    <phoneticPr fontId="1"/>
  </si>
  <si>
    <t>英文総説</t>
    <rPh sb="0" eb="2">
      <t>エイブン</t>
    </rPh>
    <rPh sb="2" eb="4">
      <t>ソウセツ</t>
    </rPh>
    <phoneticPr fontId="1"/>
  </si>
  <si>
    <t>英文症例報告</t>
    <rPh sb="0" eb="2">
      <t>エイブン</t>
    </rPh>
    <rPh sb="2" eb="4">
      <t>ショウレイ</t>
    </rPh>
    <rPh sb="4" eb="6">
      <t>ホウコク</t>
    </rPh>
    <phoneticPr fontId="1"/>
  </si>
  <si>
    <t>英文論文数・IF集計</t>
    <rPh sb="0" eb="2">
      <t>エイブン</t>
    </rPh>
    <rPh sb="2" eb="4">
      <t>ロンブン</t>
    </rPh>
    <rPh sb="4" eb="5">
      <t>スウ</t>
    </rPh>
    <rPh sb="8" eb="10">
      <t>シュウケイ</t>
    </rPh>
    <phoneticPr fontId="1"/>
  </si>
  <si>
    <t>種類凡例１</t>
    <rPh sb="0" eb="2">
      <t>シュルイ</t>
    </rPh>
    <rPh sb="2" eb="4">
      <t>ハンレイ</t>
    </rPh>
    <phoneticPr fontId="1"/>
  </si>
  <si>
    <t>種類凡例３</t>
    <rPh sb="0" eb="2">
      <t>シュルイ</t>
    </rPh>
    <rPh sb="2" eb="4">
      <t>ハンレイ</t>
    </rPh>
    <phoneticPr fontId="1"/>
  </si>
  <si>
    <t>種類凡例２</t>
    <rPh sb="0" eb="2">
      <t>シュルイ</t>
    </rPh>
    <rPh sb="2" eb="4">
      <t>ハンレイ</t>
    </rPh>
    <phoneticPr fontId="1"/>
  </si>
  <si>
    <t>著者凡例１
筆頭かつ責任</t>
    <rPh sb="0" eb="2">
      <t>チョシャ</t>
    </rPh>
    <rPh sb="2" eb="4">
      <t>ハンレイ</t>
    </rPh>
    <rPh sb="6" eb="8">
      <t>ヒットウ</t>
    </rPh>
    <rPh sb="10" eb="12">
      <t>セキニン</t>
    </rPh>
    <phoneticPr fontId="1"/>
  </si>
  <si>
    <t>著者凡例２
筆頭</t>
    <rPh sb="0" eb="2">
      <t>チョシャ</t>
    </rPh>
    <rPh sb="2" eb="4">
      <t>ハンレイ</t>
    </rPh>
    <rPh sb="6" eb="8">
      <t>ヒットウ</t>
    </rPh>
    <phoneticPr fontId="1"/>
  </si>
  <si>
    <t>著者凡例３
責任</t>
    <rPh sb="0" eb="2">
      <t>チョシャ</t>
    </rPh>
    <rPh sb="2" eb="4">
      <t>ハンレイ</t>
    </rPh>
    <rPh sb="6" eb="8">
      <t>セキニン</t>
    </rPh>
    <phoneticPr fontId="1"/>
  </si>
  <si>
    <t>著者凡例４
その他</t>
    <rPh sb="0" eb="2">
      <t>チョシャ</t>
    </rPh>
    <rPh sb="2" eb="4">
      <t>ハンレイ</t>
    </rPh>
    <rPh sb="8" eb="9">
      <t>タ</t>
    </rPh>
    <phoneticPr fontId="1"/>
  </si>
  <si>
    <t>7</t>
    <phoneticPr fontId="1"/>
  </si>
  <si>
    <t>参照シート名</t>
    <rPh sb="0" eb="2">
      <t>サンショウ</t>
    </rPh>
    <rPh sb="5" eb="6">
      <t>メイ</t>
    </rPh>
    <phoneticPr fontId="1"/>
  </si>
  <si>
    <t>開始行番号</t>
    <rPh sb="0" eb="2">
      <t>カイシ</t>
    </rPh>
    <rPh sb="2" eb="3">
      <t>ギョウ</t>
    </rPh>
    <rPh sb="3" eb="5">
      <t>バンゴウ</t>
    </rPh>
    <phoneticPr fontId="1"/>
  </si>
  <si>
    <t>終了行番号</t>
    <rPh sb="0" eb="2">
      <t>シュウリョウ</t>
    </rPh>
    <rPh sb="2" eb="3">
      <t>ギョウ</t>
    </rPh>
    <rPh sb="3" eb="5">
      <t>バンゴウ</t>
    </rPh>
    <phoneticPr fontId="1"/>
  </si>
  <si>
    <t>英文原著論文等業績データ</t>
    <rPh sb="0" eb="2">
      <t>エイブン</t>
    </rPh>
    <rPh sb="2" eb="4">
      <t>ゲンチョ</t>
    </rPh>
    <rPh sb="4" eb="6">
      <t>ロンブン</t>
    </rPh>
    <rPh sb="6" eb="7">
      <t>トウ</t>
    </rPh>
    <rPh sb="7" eb="9">
      <t>ギョウセキ</t>
    </rPh>
    <phoneticPr fontId="1"/>
  </si>
  <si>
    <r>
      <rPr>
        <sz val="18"/>
        <rFont val="ＭＳ Ｐゴシック"/>
        <family val="3"/>
        <charset val="128"/>
        <scheme val="minor"/>
      </rPr>
      <t xml:space="preserve">
 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</si>
  <si>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t>Q3</t>
  </si>
  <si>
    <t>※教育研究業績書に記載した順番と内容が合致するように入力すること。（英文論文を抜粋）</t>
    <rPh sb="1" eb="3">
      <t>キョウイク</t>
    </rPh>
    <rPh sb="3" eb="5">
      <t>ケンキュウ</t>
    </rPh>
    <rPh sb="5" eb="7">
      <t>ギョウセキ</t>
    </rPh>
    <rPh sb="7" eb="8">
      <t>ショ</t>
    </rPh>
    <rPh sb="34" eb="36">
      <t>エイブン</t>
    </rPh>
    <rPh sb="36" eb="38">
      <t>ロンブン</t>
    </rPh>
    <rPh sb="39" eb="41">
      <t>バッスイ</t>
    </rPh>
    <phoneticPr fontId="1"/>
  </si>
  <si>
    <t>英文原著論文等業績データ集計表</t>
    <rPh sb="0" eb="2">
      <t>エイブン</t>
    </rPh>
    <rPh sb="2" eb="4">
      <t>ゲンチョ</t>
    </rPh>
    <rPh sb="4" eb="6">
      <t>ロンブン</t>
    </rPh>
    <rPh sb="6" eb="7">
      <t>トウ</t>
    </rPh>
    <rPh sb="7" eb="9">
      <t>ギョウセキ</t>
    </rPh>
    <rPh sb="12" eb="15">
      <t>シュウケイヒョウ</t>
    </rPh>
    <phoneticPr fontId="1"/>
  </si>
  <si>
    <t>様式４</t>
    <phoneticPr fontId="1"/>
  </si>
  <si>
    <t>38</t>
    <phoneticPr fontId="1"/>
  </si>
  <si>
    <r>
      <t xml:space="preserve">
 インパクト
 ファクター
</t>
    </r>
    <r>
      <rPr>
        <sz val="11"/>
        <rFont val="ＭＳ Ｐゴシック"/>
        <family val="3"/>
        <charset val="128"/>
        <scheme val="minor"/>
      </rPr>
      <t xml:space="preserve">
2024年6月にリリースされた最新版のJournal Citation Reports掲載の数値
</t>
    </r>
    <rPh sb="31" eb="33">
      <t>サイシン</t>
    </rPh>
    <rPh sb="33" eb="34">
      <t>バン</t>
    </rPh>
    <rPh sb="62" eb="64">
      <t>スウチ</t>
    </rPh>
    <phoneticPr fontId="1"/>
  </si>
  <si>
    <t>様式３</t>
    <rPh sb="0" eb="2">
      <t>ヨウシキ</t>
    </rPh>
    <phoneticPr fontId="20"/>
  </si>
  <si>
    <t>原　著　論　文　等　一　覧</t>
    <rPh sb="0" eb="1">
      <t>ハラ</t>
    </rPh>
    <rPh sb="2" eb="3">
      <t>チョ</t>
    </rPh>
    <rPh sb="4" eb="5">
      <t>ロン</t>
    </rPh>
    <rPh sb="6" eb="7">
      <t>ブン</t>
    </rPh>
    <rPh sb="8" eb="9">
      <t>トウ</t>
    </rPh>
    <rPh sb="10" eb="11">
      <t>イッ</t>
    </rPh>
    <rPh sb="12" eb="13">
      <t>ラン</t>
    </rPh>
    <phoneticPr fontId="20"/>
  </si>
  <si>
    <t>　</t>
    <phoneticPr fontId="20"/>
  </si>
  <si>
    <t>氏　名</t>
    <rPh sb="0" eb="1">
      <t>シ</t>
    </rPh>
    <rPh sb="2" eb="3">
      <t>メイ</t>
    </rPh>
    <phoneticPr fontId="20"/>
  </si>
  <si>
    <t>類　　　　　　別</t>
    <rPh sb="0" eb="1">
      <t>タグイ</t>
    </rPh>
    <rPh sb="7" eb="8">
      <t>ベツ</t>
    </rPh>
    <phoneticPr fontId="20"/>
  </si>
  <si>
    <t>発　表　年　別　論　文　数</t>
    <rPh sb="0" eb="1">
      <t>ハツ</t>
    </rPh>
    <rPh sb="2" eb="3">
      <t>オモテ</t>
    </rPh>
    <rPh sb="4" eb="5">
      <t>トシ</t>
    </rPh>
    <rPh sb="6" eb="7">
      <t>ベツ</t>
    </rPh>
    <rPh sb="8" eb="9">
      <t>ロン</t>
    </rPh>
    <rPh sb="10" eb="11">
      <t>ブン</t>
    </rPh>
    <rPh sb="12" eb="13">
      <t>スウ</t>
    </rPh>
    <phoneticPr fontId="20"/>
  </si>
  <si>
    <t>合　　計</t>
    <rPh sb="0" eb="1">
      <t>ゴウ</t>
    </rPh>
    <rPh sb="3" eb="4">
      <t>ケイ</t>
    </rPh>
    <phoneticPr fontId="20"/>
  </si>
  <si>
    <t>2013年以前</t>
    <rPh sb="4" eb="7">
      <t>ネンイゼン</t>
    </rPh>
    <phoneticPr fontId="20"/>
  </si>
  <si>
    <t>2014～2018年</t>
    <rPh sb="9" eb="10">
      <t>ネン</t>
    </rPh>
    <phoneticPr fontId="20"/>
  </si>
  <si>
    <t>2019年以降</t>
    <rPh sb="4" eb="7">
      <t>ネンイコウ</t>
    </rPh>
    <phoneticPr fontId="20"/>
  </si>
  <si>
    <t>著　　　書</t>
    <rPh sb="0" eb="1">
      <t>チョ</t>
    </rPh>
    <rPh sb="4" eb="5">
      <t>ショ</t>
    </rPh>
    <phoneticPr fontId="20"/>
  </si>
  <si>
    <t>外　国　語</t>
    <rPh sb="0" eb="1">
      <t>ソト</t>
    </rPh>
    <rPh sb="2" eb="3">
      <t>クニ</t>
    </rPh>
    <rPh sb="4" eb="5">
      <t>ゴ</t>
    </rPh>
    <phoneticPr fontId="20"/>
  </si>
  <si>
    <t>　　　　（　　）</t>
    <phoneticPr fontId="20"/>
  </si>
  <si>
    <t>日　本　語</t>
    <rPh sb="0" eb="1">
      <t>ヒ</t>
    </rPh>
    <rPh sb="2" eb="3">
      <t>ホン</t>
    </rPh>
    <rPh sb="4" eb="5">
      <t>ゴ</t>
    </rPh>
    <phoneticPr fontId="20"/>
  </si>
  <si>
    <t>原　　　著</t>
    <rPh sb="0" eb="1">
      <t>ハラ</t>
    </rPh>
    <rPh sb="4" eb="5">
      <t>チョ</t>
    </rPh>
    <phoneticPr fontId="20"/>
  </si>
  <si>
    <t>　　　　（　 ）
　　　　【　 】</t>
    <phoneticPr fontId="20"/>
  </si>
  <si>
    <t>総　　　説</t>
    <rPh sb="0" eb="1">
      <t>ソウ</t>
    </rPh>
    <rPh sb="4" eb="5">
      <t>セツ</t>
    </rPh>
    <phoneticPr fontId="20"/>
  </si>
  <si>
    <t>症 例 報 告</t>
    <rPh sb="0" eb="1">
      <t>ショウ</t>
    </rPh>
    <rPh sb="2" eb="3">
      <t>レイ</t>
    </rPh>
    <rPh sb="4" eb="5">
      <t>ホウ</t>
    </rPh>
    <rPh sb="6" eb="7">
      <t>コク</t>
    </rPh>
    <phoneticPr fontId="20"/>
  </si>
  <si>
    <t>そ　の　他</t>
    <rPh sb="4" eb="5">
      <t>タ</t>
    </rPh>
    <phoneticPr fontId="20"/>
  </si>
  <si>
    <t>それぞれ空欄に総数を記入し，さらに（　　）内に筆頭論文数を，</t>
    <rPh sb="4" eb="6">
      <t>クウラン</t>
    </rPh>
    <rPh sb="7" eb="9">
      <t>ソウスウ</t>
    </rPh>
    <rPh sb="10" eb="12">
      <t>キニュウ</t>
    </rPh>
    <phoneticPr fontId="20"/>
  </si>
  <si>
    <t>【　　】内にコレスポンディングオーサー論文数を記入すること。</t>
    <rPh sb="4" eb="5">
      <t>ナイ</t>
    </rPh>
    <rPh sb="19" eb="21">
      <t>ロンブン</t>
    </rPh>
    <rPh sb="21" eb="22">
      <t>スウ</t>
    </rPh>
    <rPh sb="23" eb="25">
      <t>キニュウ</t>
    </rPh>
    <phoneticPr fontId="20"/>
  </si>
  <si>
    <r>
      <t xml:space="preserve">氏　名 </t>
    </r>
    <r>
      <rPr>
        <sz val="14"/>
        <color rgb="FFFF0000"/>
        <rFont val="ＭＳ 明朝"/>
        <family val="1"/>
        <charset val="128"/>
      </rPr>
      <t>●●　●●</t>
    </r>
    <rPh sb="0" eb="1">
      <t>シ</t>
    </rPh>
    <rPh sb="2" eb="3">
      <t>メイ</t>
    </rPh>
    <phoneticPr fontId="20"/>
  </si>
  <si>
    <t>　   0  ( 0 )</t>
    <phoneticPr fontId="20"/>
  </si>
  <si>
    <t>　　0  ( 0 )</t>
    <phoneticPr fontId="20"/>
  </si>
  <si>
    <t>　　1  ( 1 )</t>
    <phoneticPr fontId="20"/>
  </si>
  <si>
    <t>　　 1  ( 1 )</t>
    <phoneticPr fontId="20"/>
  </si>
  <si>
    <t>　　 3  ( 3 )</t>
    <phoneticPr fontId="20"/>
  </si>
  <si>
    <t>　  4  ( 2 )</t>
    <phoneticPr fontId="20"/>
  </si>
  <si>
    <t>　  4  ( 1 )</t>
    <phoneticPr fontId="20"/>
  </si>
  <si>
    <t>　　11  ( 6 )</t>
    <phoneticPr fontId="20"/>
  </si>
  <si>
    <t>　  15  ( 4 )
　　　 【 2 】</t>
    <phoneticPr fontId="20"/>
  </si>
  <si>
    <t>　　21  ( 1 )
　　　【 6 】</t>
    <phoneticPr fontId="20"/>
  </si>
  <si>
    <t>　  30  ( 3 )
　　　【 11 】</t>
    <phoneticPr fontId="20"/>
  </si>
  <si>
    <t>　 66  ( 8 )
　　　【 19 】</t>
    <phoneticPr fontId="20"/>
  </si>
  <si>
    <t>　　4  ( 1 )</t>
    <phoneticPr fontId="20"/>
  </si>
  <si>
    <t>　  7  ( 0 )</t>
    <phoneticPr fontId="20"/>
  </si>
  <si>
    <t>　  1  ( 0 )</t>
    <phoneticPr fontId="20"/>
  </si>
  <si>
    <t>　　12  ( 1 )</t>
    <phoneticPr fontId="20"/>
  </si>
  <si>
    <t xml:space="preserve">    6  ( 5 )</t>
    <phoneticPr fontId="20"/>
  </si>
  <si>
    <t>　　5  ( 3 )</t>
    <phoneticPr fontId="20"/>
  </si>
  <si>
    <t>　　9  ( 9 )</t>
    <phoneticPr fontId="20"/>
  </si>
  <si>
    <t>　  20 ( 17 )</t>
    <phoneticPr fontId="20"/>
  </si>
  <si>
    <t>　 5  ( 5 )</t>
    <phoneticPr fontId="20"/>
  </si>
  <si>
    <t>　 15  ( 10 )</t>
    <phoneticPr fontId="20"/>
  </si>
  <si>
    <t xml:space="preserve">   25  ( 11 )　　　（　　）</t>
    <phoneticPr fontId="20"/>
  </si>
  <si>
    <t>　　45 ( 26 )</t>
    <phoneticPr fontId="20"/>
  </si>
  <si>
    <t>　　 0  ( 0 )</t>
    <phoneticPr fontId="20"/>
  </si>
  <si>
    <t>　  0  ( 0 )</t>
    <phoneticPr fontId="20"/>
  </si>
  <si>
    <t>　  5  ( 0 )</t>
    <phoneticPr fontId="20"/>
  </si>
  <si>
    <t>　   5  ( 0 )</t>
    <phoneticPr fontId="20"/>
  </si>
  <si>
    <t>　 2  ( 0 )</t>
    <phoneticPr fontId="20"/>
  </si>
  <si>
    <t>　　 2  ( 0 )</t>
    <phoneticPr fontId="20"/>
  </si>
  <si>
    <t xml:space="preserve">   0  ( 0 )</t>
    <phoneticPr fontId="20"/>
  </si>
  <si>
    <t>　　1  ( 0 )</t>
    <phoneticPr fontId="20"/>
  </si>
  <si>
    <t>　　 1  ( 0 )</t>
    <phoneticPr fontId="20"/>
  </si>
  <si>
    <t>　 0  ( 0 )</t>
    <phoneticPr fontId="20"/>
  </si>
  <si>
    <t xml:space="preserve">    1  ( 0 )　　　 0  ( 0 )</t>
    <phoneticPr fontId="20"/>
  </si>
  <si>
    <t>　   1  ( 0 )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</si>
</sst>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 &quot;#,##0.00"/>
    <numFmt numFmtId="177" formatCode="#,##0;&quot;▲ &quot;#,##0"/>
  </numFmts>
  <fonts count="26"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5"/>
      <name val="ＭＳ Ｐゴシック"/>
      <family val="3"/>
      <charset val="128"/>
      <scheme val="minor"/>
    </font>
    <font>
      <sz val="8"/>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trike/>
      <sz val="11"/>
      <name val="ＭＳ Ｐゴシック"/>
      <family val="3"/>
      <charset val="128"/>
      <scheme val="minor"/>
    </font>
    <font>
      <b/>
      <sz val="9"/>
      <color indexed="81"/>
      <name val="ＭＳ Ｐゴシック"/>
      <family val="3"/>
      <charset val="128"/>
    </font>
    <font>
      <sz val="13"/>
      <color theme="1"/>
      <name val="ＭＳ 明朝"/>
      <family val="1"/>
      <charset val="128"/>
    </font>
    <font>
      <sz val="6"/>
      <name val="ＭＳ Ｐゴシック"/>
      <family val="3"/>
      <charset val="128"/>
    </font>
    <font>
      <sz val="11"/>
      <color theme="1"/>
      <name val="ＭＳ 明朝"/>
      <family val="1"/>
      <charset val="128"/>
    </font>
    <font>
      <sz val="20"/>
      <color theme="1"/>
      <name val="ＭＳ 明朝"/>
      <family val="1"/>
      <charset val="128"/>
    </font>
    <font>
      <sz val="14"/>
      <color theme="1"/>
      <name val="ＭＳ 明朝"/>
      <family val="1"/>
      <charset val="128"/>
    </font>
    <font>
      <sz val="14"/>
      <color rgb="FFFF0000"/>
      <name val="ＭＳ 明朝"/>
      <family val="1"/>
      <charset val="128"/>
    </font>
    <font>
      <sz val="13"/>
      <color rgb="FFFF000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9" fillId="0" borderId="0">
      <alignment vertical="center"/>
    </xf>
    <xf numFmtId="38" fontId="16" fillId="0" borderId="0" applyFont="0" applyFill="0" applyBorder="0" applyAlignment="0" applyProtection="0">
      <alignment vertical="center"/>
    </xf>
  </cellStyleXfs>
  <cellXfs count="69">
    <xf numFmtId="0" fontId="0" fillId="0" borderId="0" xfId="0">
      <alignment vertical="center"/>
    </xf>
    <xf numFmtId="0" fontId="3" fillId="0" borderId="0" xfId="0" applyFont="1" applyFill="1">
      <alignment vertical="center"/>
    </xf>
    <xf numFmtId="0" fontId="2" fillId="0" borderId="0" xfId="0" applyFont="1" applyFill="1">
      <alignment vertical="center"/>
    </xf>
    <xf numFmtId="0" fontId="3" fillId="0" borderId="0" xfId="0" applyFont="1" applyFill="1" applyAlignment="1">
      <alignment horizontal="right" vertical="center"/>
    </xf>
    <xf numFmtId="0" fontId="5" fillId="0" borderId="4"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5" fillId="0" borderId="0" xfId="0" applyFont="1" applyFill="1" applyBorder="1" applyAlignment="1">
      <alignment vertical="center"/>
    </xf>
    <xf numFmtId="0" fontId="8" fillId="0" borderId="1" xfId="0" applyFont="1" applyFill="1" applyBorder="1" applyAlignment="1">
      <alignment horizontal="center" vertical="center" shrinkToFit="1"/>
    </xf>
    <xf numFmtId="0" fontId="2"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0" fontId="4" fillId="0" borderId="0" xfId="0" applyFont="1" applyFill="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vertical="top" wrapText="1"/>
    </xf>
    <xf numFmtId="0" fontId="9" fillId="0" borderId="1" xfId="0" applyFont="1" applyFill="1" applyBorder="1" applyAlignment="1">
      <alignment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49" fontId="17" fillId="0" borderId="0" xfId="0" applyNumberFormat="1" applyFont="1" applyFill="1">
      <alignment vertical="center"/>
    </xf>
    <xf numFmtId="49" fontId="3" fillId="0" borderId="1" xfId="0" applyNumberFormat="1" applyFont="1" applyFill="1" applyBorder="1" applyAlignment="1" applyProtection="1">
      <alignment horizontal="center" vertical="center"/>
      <protection locked="0"/>
    </xf>
    <xf numFmtId="0" fontId="3"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3" fillId="0" borderId="8" xfId="0" applyFont="1" applyFill="1" applyBorder="1" applyAlignment="1">
      <alignment horizontal="left" vertical="center"/>
    </xf>
    <xf numFmtId="177" fontId="6" fillId="0" borderId="1" xfId="0" applyNumberFormat="1" applyFont="1" applyFill="1" applyBorder="1" applyAlignment="1">
      <alignment horizontal="center" vertical="center" wrapText="1"/>
    </xf>
    <xf numFmtId="0" fontId="3" fillId="0" borderId="9" xfId="0" applyFont="1" applyFill="1" applyBorder="1" applyAlignment="1">
      <alignment horizontal="left" vertical="center"/>
    </xf>
    <xf numFmtId="176" fontId="6" fillId="0" borderId="1" xfId="0" applyNumberFormat="1" applyFont="1" applyFill="1" applyBorder="1" applyAlignment="1">
      <alignment horizontal="center" vertical="center" wrapText="1"/>
    </xf>
    <xf numFmtId="176" fontId="6" fillId="0" borderId="1"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Font="1" applyFill="1" applyAlignment="1">
      <alignment horizontal="center" vertical="center"/>
    </xf>
    <xf numFmtId="0" fontId="10" fillId="0" borderId="2"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 xfId="0" applyFont="1" applyFill="1" applyBorder="1" applyAlignment="1">
      <alignment horizontal="left" vertical="center"/>
    </xf>
    <xf numFmtId="0" fontId="3" fillId="0" borderId="6" xfId="0" applyFont="1" applyFill="1" applyBorder="1" applyAlignment="1">
      <alignment horizontal="right" vertical="center"/>
    </xf>
    <xf numFmtId="0" fontId="5" fillId="0" borderId="2" xfId="0" applyFont="1" applyFill="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19" fillId="0" borderId="0" xfId="1" applyFont="1" applyBorder="1" applyAlignment="1">
      <alignment horizontal="left" vertical="center"/>
    </xf>
    <xf numFmtId="0" fontId="21" fillId="0" borderId="0" xfId="1" applyFont="1" applyBorder="1">
      <alignment vertical="center"/>
    </xf>
    <xf numFmtId="0" fontId="9" fillId="0" borderId="0" xfId="1">
      <alignment vertical="center"/>
    </xf>
    <xf numFmtId="0" fontId="21" fillId="0" borderId="10" xfId="1" applyFont="1" applyBorder="1" applyAlignment="1">
      <alignment horizontal="center" vertical="center"/>
    </xf>
    <xf numFmtId="0" fontId="21" fillId="0" borderId="10" xfId="1" applyFont="1" applyBorder="1">
      <alignment vertical="center"/>
    </xf>
    <xf numFmtId="0" fontId="22" fillId="0" borderId="11" xfId="1" applyFont="1" applyBorder="1" applyAlignment="1">
      <alignment horizontal="center" vertical="center"/>
    </xf>
    <xf numFmtId="0" fontId="21" fillId="0" borderId="5" xfId="1" applyFont="1" applyBorder="1" applyAlignment="1">
      <alignment vertical="center"/>
    </xf>
    <xf numFmtId="0" fontId="21" fillId="0" borderId="10" xfId="1" applyFont="1" applyBorder="1" applyAlignment="1">
      <alignment vertical="center"/>
    </xf>
    <xf numFmtId="0" fontId="23" fillId="0" borderId="10" xfId="1" applyFont="1" applyBorder="1" applyAlignment="1">
      <alignment horizontal="left" vertical="center"/>
    </xf>
    <xf numFmtId="0" fontId="23" fillId="0" borderId="12" xfId="1" applyFont="1" applyBorder="1" applyAlignment="1">
      <alignment horizontal="left" vertical="center"/>
    </xf>
    <xf numFmtId="0" fontId="19" fillId="0" borderId="1" xfId="1" applyFont="1" applyBorder="1" applyAlignment="1">
      <alignment horizontal="center" vertical="center"/>
    </xf>
    <xf numFmtId="0" fontId="19" fillId="0" borderId="1" xfId="1" applyFont="1" applyBorder="1" applyAlignment="1">
      <alignment horizontal="center" vertical="center"/>
    </xf>
    <xf numFmtId="0" fontId="19" fillId="0" borderId="1" xfId="1" applyFont="1" applyBorder="1" applyAlignment="1">
      <alignment vertical="center" shrinkToFit="1"/>
    </xf>
    <xf numFmtId="0" fontId="19" fillId="0" borderId="1" xfId="1" applyFont="1" applyBorder="1" applyAlignment="1">
      <alignment vertical="center" wrapText="1"/>
    </xf>
    <xf numFmtId="0" fontId="19" fillId="0" borderId="0" xfId="1" applyFont="1" applyBorder="1" applyAlignment="1">
      <alignment horizontal="center" vertical="center"/>
    </xf>
    <xf numFmtId="0" fontId="19" fillId="0" borderId="0" xfId="1" applyFont="1" applyBorder="1">
      <alignment vertical="center"/>
    </xf>
    <xf numFmtId="0" fontId="19" fillId="0" borderId="6" xfId="1" applyFont="1" applyBorder="1">
      <alignment vertical="center"/>
    </xf>
    <xf numFmtId="0" fontId="19" fillId="0" borderId="0" xfId="1" applyFont="1">
      <alignment vertical="center"/>
    </xf>
    <xf numFmtId="0" fontId="19" fillId="0" borderId="0" xfId="1" applyFont="1" applyFill="1" applyBorder="1" applyAlignment="1">
      <alignment vertical="center"/>
    </xf>
    <xf numFmtId="0" fontId="25" fillId="0" borderId="1" xfId="0" applyFont="1" applyBorder="1">
      <alignment vertical="center"/>
    </xf>
    <xf numFmtId="0" fontId="25" fillId="0" borderId="1" xfId="0" applyFont="1" applyBorder="1" applyAlignment="1">
      <alignmen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tabSelected="1" view="pageBreakPreview" zoomScaleNormal="100" zoomScaleSheetLayoutView="100" workbookViewId="0"/>
  </sheetViews>
  <sheetFormatPr defaultRowHeight="13.5" x14ac:dyDescent="0.15"/>
  <cols>
    <col min="1" max="5" width="19.375" style="50" customWidth="1"/>
    <col min="6" max="6" width="19.875" style="50" customWidth="1"/>
    <col min="7" max="256" width="9" style="50"/>
    <col min="257" max="261" width="19.375" style="50" customWidth="1"/>
    <col min="262" max="262" width="19.875" style="50" customWidth="1"/>
    <col min="263" max="512" width="9" style="50"/>
    <col min="513" max="517" width="19.375" style="50" customWidth="1"/>
    <col min="518" max="518" width="19.875" style="50" customWidth="1"/>
    <col min="519" max="768" width="9" style="50"/>
    <col min="769" max="773" width="19.375" style="50" customWidth="1"/>
    <col min="774" max="774" width="19.875" style="50" customWidth="1"/>
    <col min="775" max="1024" width="9" style="50"/>
    <col min="1025" max="1029" width="19.375" style="50" customWidth="1"/>
    <col min="1030" max="1030" width="19.875" style="50" customWidth="1"/>
    <col min="1031" max="1280" width="9" style="50"/>
    <col min="1281" max="1285" width="19.375" style="50" customWidth="1"/>
    <col min="1286" max="1286" width="19.875" style="50" customWidth="1"/>
    <col min="1287" max="1536" width="9" style="50"/>
    <col min="1537" max="1541" width="19.375" style="50" customWidth="1"/>
    <col min="1542" max="1542" width="19.875" style="50" customWidth="1"/>
    <col min="1543" max="1792" width="9" style="50"/>
    <col min="1793" max="1797" width="19.375" style="50" customWidth="1"/>
    <col min="1798" max="1798" width="19.875" style="50" customWidth="1"/>
    <col min="1799" max="2048" width="9" style="50"/>
    <col min="2049" max="2053" width="19.375" style="50" customWidth="1"/>
    <col min="2054" max="2054" width="19.875" style="50" customWidth="1"/>
    <col min="2055" max="2304" width="9" style="50"/>
    <col min="2305" max="2309" width="19.375" style="50" customWidth="1"/>
    <col min="2310" max="2310" width="19.875" style="50" customWidth="1"/>
    <col min="2311" max="2560" width="9" style="50"/>
    <col min="2561" max="2565" width="19.375" style="50" customWidth="1"/>
    <col min="2566" max="2566" width="19.875" style="50" customWidth="1"/>
    <col min="2567" max="2816" width="9" style="50"/>
    <col min="2817" max="2821" width="19.375" style="50" customWidth="1"/>
    <col min="2822" max="2822" width="19.875" style="50" customWidth="1"/>
    <col min="2823" max="3072" width="9" style="50"/>
    <col min="3073" max="3077" width="19.375" style="50" customWidth="1"/>
    <col min="3078" max="3078" width="19.875" style="50" customWidth="1"/>
    <col min="3079" max="3328" width="9" style="50"/>
    <col min="3329" max="3333" width="19.375" style="50" customWidth="1"/>
    <col min="3334" max="3334" width="19.875" style="50" customWidth="1"/>
    <col min="3335" max="3584" width="9" style="50"/>
    <col min="3585" max="3589" width="19.375" style="50" customWidth="1"/>
    <col min="3590" max="3590" width="19.875" style="50" customWidth="1"/>
    <col min="3591" max="3840" width="9" style="50"/>
    <col min="3841" max="3845" width="19.375" style="50" customWidth="1"/>
    <col min="3846" max="3846" width="19.875" style="50" customWidth="1"/>
    <col min="3847" max="4096" width="9" style="50"/>
    <col min="4097" max="4101" width="19.375" style="50" customWidth="1"/>
    <col min="4102" max="4102" width="19.875" style="50" customWidth="1"/>
    <col min="4103" max="4352" width="9" style="50"/>
    <col min="4353" max="4357" width="19.375" style="50" customWidth="1"/>
    <col min="4358" max="4358" width="19.875" style="50" customWidth="1"/>
    <col min="4359" max="4608" width="9" style="50"/>
    <col min="4609" max="4613" width="19.375" style="50" customWidth="1"/>
    <col min="4614" max="4614" width="19.875" style="50" customWidth="1"/>
    <col min="4615" max="4864" width="9" style="50"/>
    <col min="4865" max="4869" width="19.375" style="50" customWidth="1"/>
    <col min="4870" max="4870" width="19.875" style="50" customWidth="1"/>
    <col min="4871" max="5120" width="9" style="50"/>
    <col min="5121" max="5125" width="19.375" style="50" customWidth="1"/>
    <col min="5126" max="5126" width="19.875" style="50" customWidth="1"/>
    <col min="5127" max="5376" width="9" style="50"/>
    <col min="5377" max="5381" width="19.375" style="50" customWidth="1"/>
    <col min="5382" max="5382" width="19.875" style="50" customWidth="1"/>
    <col min="5383" max="5632" width="9" style="50"/>
    <col min="5633" max="5637" width="19.375" style="50" customWidth="1"/>
    <col min="5638" max="5638" width="19.875" style="50" customWidth="1"/>
    <col min="5639" max="5888" width="9" style="50"/>
    <col min="5889" max="5893" width="19.375" style="50" customWidth="1"/>
    <col min="5894" max="5894" width="19.875" style="50" customWidth="1"/>
    <col min="5895" max="6144" width="9" style="50"/>
    <col min="6145" max="6149" width="19.375" style="50" customWidth="1"/>
    <col min="6150" max="6150" width="19.875" style="50" customWidth="1"/>
    <col min="6151" max="6400" width="9" style="50"/>
    <col min="6401" max="6405" width="19.375" style="50" customWidth="1"/>
    <col min="6406" max="6406" width="19.875" style="50" customWidth="1"/>
    <col min="6407" max="6656" width="9" style="50"/>
    <col min="6657" max="6661" width="19.375" style="50" customWidth="1"/>
    <col min="6662" max="6662" width="19.875" style="50" customWidth="1"/>
    <col min="6663" max="6912" width="9" style="50"/>
    <col min="6913" max="6917" width="19.375" style="50" customWidth="1"/>
    <col min="6918" max="6918" width="19.875" style="50" customWidth="1"/>
    <col min="6919" max="7168" width="9" style="50"/>
    <col min="7169" max="7173" width="19.375" style="50" customWidth="1"/>
    <col min="7174" max="7174" width="19.875" style="50" customWidth="1"/>
    <col min="7175" max="7424" width="9" style="50"/>
    <col min="7425" max="7429" width="19.375" style="50" customWidth="1"/>
    <col min="7430" max="7430" width="19.875" style="50" customWidth="1"/>
    <col min="7431" max="7680" width="9" style="50"/>
    <col min="7681" max="7685" width="19.375" style="50" customWidth="1"/>
    <col min="7686" max="7686" width="19.875" style="50" customWidth="1"/>
    <col min="7687" max="7936" width="9" style="50"/>
    <col min="7937" max="7941" width="19.375" style="50" customWidth="1"/>
    <col min="7942" max="7942" width="19.875" style="50" customWidth="1"/>
    <col min="7943" max="8192" width="9" style="50"/>
    <col min="8193" max="8197" width="19.375" style="50" customWidth="1"/>
    <col min="8198" max="8198" width="19.875" style="50" customWidth="1"/>
    <col min="8199" max="8448" width="9" style="50"/>
    <col min="8449" max="8453" width="19.375" style="50" customWidth="1"/>
    <col min="8454" max="8454" width="19.875" style="50" customWidth="1"/>
    <col min="8455" max="8704" width="9" style="50"/>
    <col min="8705" max="8709" width="19.375" style="50" customWidth="1"/>
    <col min="8710" max="8710" width="19.875" style="50" customWidth="1"/>
    <col min="8711" max="8960" width="9" style="50"/>
    <col min="8961" max="8965" width="19.375" style="50" customWidth="1"/>
    <col min="8966" max="8966" width="19.875" style="50" customWidth="1"/>
    <col min="8967" max="9216" width="9" style="50"/>
    <col min="9217" max="9221" width="19.375" style="50" customWidth="1"/>
    <col min="9222" max="9222" width="19.875" style="50" customWidth="1"/>
    <col min="9223" max="9472" width="9" style="50"/>
    <col min="9473" max="9477" width="19.375" style="50" customWidth="1"/>
    <col min="9478" max="9478" width="19.875" style="50" customWidth="1"/>
    <col min="9479" max="9728" width="9" style="50"/>
    <col min="9729" max="9733" width="19.375" style="50" customWidth="1"/>
    <col min="9734" max="9734" width="19.875" style="50" customWidth="1"/>
    <col min="9735" max="9984" width="9" style="50"/>
    <col min="9985" max="9989" width="19.375" style="50" customWidth="1"/>
    <col min="9990" max="9990" width="19.875" style="50" customWidth="1"/>
    <col min="9991" max="10240" width="9" style="50"/>
    <col min="10241" max="10245" width="19.375" style="50" customWidth="1"/>
    <col min="10246" max="10246" width="19.875" style="50" customWidth="1"/>
    <col min="10247" max="10496" width="9" style="50"/>
    <col min="10497" max="10501" width="19.375" style="50" customWidth="1"/>
    <col min="10502" max="10502" width="19.875" style="50" customWidth="1"/>
    <col min="10503" max="10752" width="9" style="50"/>
    <col min="10753" max="10757" width="19.375" style="50" customWidth="1"/>
    <col min="10758" max="10758" width="19.875" style="50" customWidth="1"/>
    <col min="10759" max="11008" width="9" style="50"/>
    <col min="11009" max="11013" width="19.375" style="50" customWidth="1"/>
    <col min="11014" max="11014" width="19.875" style="50" customWidth="1"/>
    <col min="11015" max="11264" width="9" style="50"/>
    <col min="11265" max="11269" width="19.375" style="50" customWidth="1"/>
    <col min="11270" max="11270" width="19.875" style="50" customWidth="1"/>
    <col min="11271" max="11520" width="9" style="50"/>
    <col min="11521" max="11525" width="19.375" style="50" customWidth="1"/>
    <col min="11526" max="11526" width="19.875" style="50" customWidth="1"/>
    <col min="11527" max="11776" width="9" style="50"/>
    <col min="11777" max="11781" width="19.375" style="50" customWidth="1"/>
    <col min="11782" max="11782" width="19.875" style="50" customWidth="1"/>
    <col min="11783" max="12032" width="9" style="50"/>
    <col min="12033" max="12037" width="19.375" style="50" customWidth="1"/>
    <col min="12038" max="12038" width="19.875" style="50" customWidth="1"/>
    <col min="12039" max="12288" width="9" style="50"/>
    <col min="12289" max="12293" width="19.375" style="50" customWidth="1"/>
    <col min="12294" max="12294" width="19.875" style="50" customWidth="1"/>
    <col min="12295" max="12544" width="9" style="50"/>
    <col min="12545" max="12549" width="19.375" style="50" customWidth="1"/>
    <col min="12550" max="12550" width="19.875" style="50" customWidth="1"/>
    <col min="12551" max="12800" width="9" style="50"/>
    <col min="12801" max="12805" width="19.375" style="50" customWidth="1"/>
    <col min="12806" max="12806" width="19.875" style="50" customWidth="1"/>
    <col min="12807" max="13056" width="9" style="50"/>
    <col min="13057" max="13061" width="19.375" style="50" customWidth="1"/>
    <col min="13062" max="13062" width="19.875" style="50" customWidth="1"/>
    <col min="13063" max="13312" width="9" style="50"/>
    <col min="13313" max="13317" width="19.375" style="50" customWidth="1"/>
    <col min="13318" max="13318" width="19.875" style="50" customWidth="1"/>
    <col min="13319" max="13568" width="9" style="50"/>
    <col min="13569" max="13573" width="19.375" style="50" customWidth="1"/>
    <col min="13574" max="13574" width="19.875" style="50" customWidth="1"/>
    <col min="13575" max="13824" width="9" style="50"/>
    <col min="13825" max="13829" width="19.375" style="50" customWidth="1"/>
    <col min="13830" max="13830" width="19.875" style="50" customWidth="1"/>
    <col min="13831" max="14080" width="9" style="50"/>
    <col min="14081" max="14085" width="19.375" style="50" customWidth="1"/>
    <col min="14086" max="14086" width="19.875" style="50" customWidth="1"/>
    <col min="14087" max="14336" width="9" style="50"/>
    <col min="14337" max="14341" width="19.375" style="50" customWidth="1"/>
    <col min="14342" max="14342" width="19.875" style="50" customWidth="1"/>
    <col min="14343" max="14592" width="9" style="50"/>
    <col min="14593" max="14597" width="19.375" style="50" customWidth="1"/>
    <col min="14598" max="14598" width="19.875" style="50" customWidth="1"/>
    <col min="14599" max="14848" width="9" style="50"/>
    <col min="14849" max="14853" width="19.375" style="50" customWidth="1"/>
    <col min="14854" max="14854" width="19.875" style="50" customWidth="1"/>
    <col min="14855" max="15104" width="9" style="50"/>
    <col min="15105" max="15109" width="19.375" style="50" customWidth="1"/>
    <col min="15110" max="15110" width="19.875" style="50" customWidth="1"/>
    <col min="15111" max="15360" width="9" style="50"/>
    <col min="15361" max="15365" width="19.375" style="50" customWidth="1"/>
    <col min="15366" max="15366" width="19.875" style="50" customWidth="1"/>
    <col min="15367" max="15616" width="9" style="50"/>
    <col min="15617" max="15621" width="19.375" style="50" customWidth="1"/>
    <col min="15622" max="15622" width="19.875" style="50" customWidth="1"/>
    <col min="15623" max="15872" width="9" style="50"/>
    <col min="15873" max="15877" width="19.375" style="50" customWidth="1"/>
    <col min="15878" max="15878" width="19.875" style="50" customWidth="1"/>
    <col min="15879" max="16128" width="9" style="50"/>
    <col min="16129" max="16133" width="19.375" style="50" customWidth="1"/>
    <col min="16134" max="16134" width="19.875" style="50" customWidth="1"/>
    <col min="16135" max="16384" width="9" style="50"/>
  </cols>
  <sheetData>
    <row r="1" spans="1:6" ht="15" x14ac:dyDescent="0.15">
      <c r="A1" s="48" t="s">
        <v>59</v>
      </c>
      <c r="B1" s="49"/>
      <c r="C1" s="49"/>
      <c r="D1" s="49"/>
      <c r="E1" s="49"/>
      <c r="F1" s="49"/>
    </row>
    <row r="2" spans="1:6" x14ac:dyDescent="0.15">
      <c r="A2" s="51"/>
      <c r="B2" s="52"/>
      <c r="C2" s="52"/>
      <c r="D2" s="52"/>
      <c r="E2" s="52"/>
      <c r="F2" s="52"/>
    </row>
    <row r="3" spans="1:6" ht="78.75" customHeight="1" x14ac:dyDescent="0.15">
      <c r="A3" s="53" t="s">
        <v>60</v>
      </c>
      <c r="B3" s="53"/>
      <c r="C3" s="53"/>
      <c r="D3" s="53"/>
      <c r="E3" s="53"/>
      <c r="F3" s="53"/>
    </row>
    <row r="4" spans="1:6" ht="17.25" x14ac:dyDescent="0.15">
      <c r="A4" s="54"/>
      <c r="B4" s="55"/>
      <c r="C4" s="55"/>
      <c r="D4" s="55" t="s">
        <v>61</v>
      </c>
      <c r="E4" s="56" t="s">
        <v>62</v>
      </c>
      <c r="F4" s="57"/>
    </row>
    <row r="5" spans="1:6" ht="60" customHeight="1" x14ac:dyDescent="0.15">
      <c r="A5" s="58" t="s">
        <v>63</v>
      </c>
      <c r="B5" s="58"/>
      <c r="C5" s="58" t="s">
        <v>64</v>
      </c>
      <c r="D5" s="58"/>
      <c r="E5" s="58"/>
      <c r="F5" s="58" t="s">
        <v>65</v>
      </c>
    </row>
    <row r="6" spans="1:6" ht="60" customHeight="1" x14ac:dyDescent="0.15">
      <c r="A6" s="58"/>
      <c r="B6" s="58"/>
      <c r="C6" s="59" t="s">
        <v>66</v>
      </c>
      <c r="D6" s="59" t="s">
        <v>67</v>
      </c>
      <c r="E6" s="59" t="s">
        <v>68</v>
      </c>
      <c r="F6" s="58"/>
    </row>
    <row r="7" spans="1:6" ht="60" customHeight="1" x14ac:dyDescent="0.15">
      <c r="A7" s="58" t="s">
        <v>69</v>
      </c>
      <c r="B7" s="59" t="s">
        <v>70</v>
      </c>
      <c r="C7" s="60" t="s">
        <v>71</v>
      </c>
      <c r="D7" s="60" t="s">
        <v>71</v>
      </c>
      <c r="E7" s="60" t="s">
        <v>71</v>
      </c>
      <c r="F7" s="60" t="s">
        <v>71</v>
      </c>
    </row>
    <row r="8" spans="1:6" ht="60" customHeight="1" x14ac:dyDescent="0.15">
      <c r="A8" s="58"/>
      <c r="B8" s="59" t="s">
        <v>72</v>
      </c>
      <c r="C8" s="60" t="s">
        <v>71</v>
      </c>
      <c r="D8" s="60" t="s">
        <v>71</v>
      </c>
      <c r="E8" s="60" t="s">
        <v>71</v>
      </c>
      <c r="F8" s="60" t="s">
        <v>71</v>
      </c>
    </row>
    <row r="9" spans="1:6" ht="60" customHeight="1" x14ac:dyDescent="0.15">
      <c r="A9" s="58" t="s">
        <v>73</v>
      </c>
      <c r="B9" s="59" t="s">
        <v>70</v>
      </c>
      <c r="C9" s="61" t="s">
        <v>74</v>
      </c>
      <c r="D9" s="61" t="s">
        <v>74</v>
      </c>
      <c r="E9" s="61" t="s">
        <v>74</v>
      </c>
      <c r="F9" s="61" t="s">
        <v>74</v>
      </c>
    </row>
    <row r="10" spans="1:6" ht="60" customHeight="1" x14ac:dyDescent="0.15">
      <c r="A10" s="58"/>
      <c r="B10" s="59" t="s">
        <v>72</v>
      </c>
      <c r="C10" s="60" t="s">
        <v>71</v>
      </c>
      <c r="D10" s="60" t="s">
        <v>71</v>
      </c>
      <c r="E10" s="60" t="s">
        <v>71</v>
      </c>
      <c r="F10" s="60" t="s">
        <v>71</v>
      </c>
    </row>
    <row r="11" spans="1:6" ht="60" customHeight="1" x14ac:dyDescent="0.15">
      <c r="A11" s="58" t="s">
        <v>75</v>
      </c>
      <c r="B11" s="59" t="s">
        <v>70</v>
      </c>
      <c r="C11" s="60" t="s">
        <v>71</v>
      </c>
      <c r="D11" s="60" t="s">
        <v>71</v>
      </c>
      <c r="E11" s="60" t="s">
        <v>71</v>
      </c>
      <c r="F11" s="60" t="s">
        <v>71</v>
      </c>
    </row>
    <row r="12" spans="1:6" ht="60" customHeight="1" x14ac:dyDescent="0.15">
      <c r="A12" s="58"/>
      <c r="B12" s="59" t="s">
        <v>72</v>
      </c>
      <c r="C12" s="60" t="s">
        <v>71</v>
      </c>
      <c r="D12" s="60" t="s">
        <v>71</v>
      </c>
      <c r="E12" s="60" t="s">
        <v>71</v>
      </c>
      <c r="F12" s="60" t="s">
        <v>71</v>
      </c>
    </row>
    <row r="13" spans="1:6" ht="60" customHeight="1" x14ac:dyDescent="0.15">
      <c r="A13" s="58" t="s">
        <v>76</v>
      </c>
      <c r="B13" s="59" t="s">
        <v>70</v>
      </c>
      <c r="C13" s="60" t="s">
        <v>71</v>
      </c>
      <c r="D13" s="60" t="s">
        <v>71</v>
      </c>
      <c r="E13" s="60" t="s">
        <v>71</v>
      </c>
      <c r="F13" s="60" t="s">
        <v>71</v>
      </c>
    </row>
    <row r="14" spans="1:6" ht="60" customHeight="1" x14ac:dyDescent="0.15">
      <c r="A14" s="58"/>
      <c r="B14" s="59" t="s">
        <v>72</v>
      </c>
      <c r="C14" s="60" t="s">
        <v>71</v>
      </c>
      <c r="D14" s="60" t="s">
        <v>71</v>
      </c>
      <c r="E14" s="60" t="s">
        <v>71</v>
      </c>
      <c r="F14" s="60" t="s">
        <v>71</v>
      </c>
    </row>
    <row r="15" spans="1:6" ht="60" customHeight="1" x14ac:dyDescent="0.15">
      <c r="A15" s="58" t="s">
        <v>77</v>
      </c>
      <c r="B15" s="59" t="s">
        <v>70</v>
      </c>
      <c r="C15" s="60" t="s">
        <v>71</v>
      </c>
      <c r="D15" s="60" t="s">
        <v>71</v>
      </c>
      <c r="E15" s="60" t="s">
        <v>71</v>
      </c>
      <c r="F15" s="60" t="s">
        <v>71</v>
      </c>
    </row>
    <row r="16" spans="1:6" ht="60" customHeight="1" x14ac:dyDescent="0.15">
      <c r="A16" s="58"/>
      <c r="B16" s="59" t="s">
        <v>72</v>
      </c>
      <c r="C16" s="60" t="s">
        <v>71</v>
      </c>
      <c r="D16" s="60" t="s">
        <v>71</v>
      </c>
      <c r="E16" s="60" t="s">
        <v>71</v>
      </c>
      <c r="F16" s="60" t="s">
        <v>71</v>
      </c>
    </row>
    <row r="17" spans="1:6" ht="30" customHeight="1" x14ac:dyDescent="0.15">
      <c r="A17" s="62"/>
      <c r="B17" s="62"/>
      <c r="C17" s="63"/>
      <c r="D17" s="64"/>
      <c r="E17" s="64"/>
      <c r="F17" s="64"/>
    </row>
    <row r="18" spans="1:6" ht="30" customHeight="1" x14ac:dyDescent="0.15">
      <c r="A18" s="62"/>
      <c r="B18" s="62"/>
      <c r="C18" s="63" t="s">
        <v>78</v>
      </c>
      <c r="D18" s="63"/>
      <c r="E18" s="63"/>
      <c r="F18" s="63"/>
    </row>
    <row r="19" spans="1:6" ht="30" customHeight="1" x14ac:dyDescent="0.15">
      <c r="A19" s="65"/>
      <c r="B19" s="65"/>
      <c r="C19" s="66" t="s">
        <v>79</v>
      </c>
      <c r="D19" s="66"/>
      <c r="E19" s="66"/>
      <c r="F19" s="66"/>
    </row>
    <row r="20" spans="1:6" ht="30" customHeight="1" x14ac:dyDescent="0.15"/>
  </sheetData>
  <mergeCells count="11">
    <mergeCell ref="A9:A10"/>
    <mergeCell ref="A11:A12"/>
    <mergeCell ref="A13:A14"/>
    <mergeCell ref="A15:A16"/>
    <mergeCell ref="C19:F19"/>
    <mergeCell ref="A3:F3"/>
    <mergeCell ref="E4:F4"/>
    <mergeCell ref="A5:B6"/>
    <mergeCell ref="C5:E5"/>
    <mergeCell ref="F5:F6"/>
    <mergeCell ref="A7:A8"/>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oddHeader xml:space="preserve">&amp;R&amp;"ＭＳ Ｐ明朝,標準"機２A&amp;"-,標準"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zoomScaleNormal="100" zoomScaleSheetLayoutView="100" workbookViewId="0">
      <selection activeCell="E6" sqref="E6"/>
    </sheetView>
  </sheetViews>
  <sheetFormatPr defaultRowHeight="13.5" x14ac:dyDescent="0.15"/>
  <cols>
    <col min="1" max="5" width="19.375" style="50" customWidth="1"/>
    <col min="6" max="6" width="19.875" style="50" customWidth="1"/>
    <col min="7" max="256" width="9" style="50"/>
    <col min="257" max="261" width="19.375" style="50" customWidth="1"/>
    <col min="262" max="262" width="19.875" style="50" customWidth="1"/>
    <col min="263" max="512" width="9" style="50"/>
    <col min="513" max="517" width="19.375" style="50" customWidth="1"/>
    <col min="518" max="518" width="19.875" style="50" customWidth="1"/>
    <col min="519" max="768" width="9" style="50"/>
    <col min="769" max="773" width="19.375" style="50" customWidth="1"/>
    <col min="774" max="774" width="19.875" style="50" customWidth="1"/>
    <col min="775" max="1024" width="9" style="50"/>
    <col min="1025" max="1029" width="19.375" style="50" customWidth="1"/>
    <col min="1030" max="1030" width="19.875" style="50" customWidth="1"/>
    <col min="1031" max="1280" width="9" style="50"/>
    <col min="1281" max="1285" width="19.375" style="50" customWidth="1"/>
    <col min="1286" max="1286" width="19.875" style="50" customWidth="1"/>
    <col min="1287" max="1536" width="9" style="50"/>
    <col min="1537" max="1541" width="19.375" style="50" customWidth="1"/>
    <col min="1542" max="1542" width="19.875" style="50" customWidth="1"/>
    <col min="1543" max="1792" width="9" style="50"/>
    <col min="1793" max="1797" width="19.375" style="50" customWidth="1"/>
    <col min="1798" max="1798" width="19.875" style="50" customWidth="1"/>
    <col min="1799" max="2048" width="9" style="50"/>
    <col min="2049" max="2053" width="19.375" style="50" customWidth="1"/>
    <col min="2054" max="2054" width="19.875" style="50" customWidth="1"/>
    <col min="2055" max="2304" width="9" style="50"/>
    <col min="2305" max="2309" width="19.375" style="50" customWidth="1"/>
    <col min="2310" max="2310" width="19.875" style="50" customWidth="1"/>
    <col min="2311" max="2560" width="9" style="50"/>
    <col min="2561" max="2565" width="19.375" style="50" customWidth="1"/>
    <col min="2566" max="2566" width="19.875" style="50" customWidth="1"/>
    <col min="2567" max="2816" width="9" style="50"/>
    <col min="2817" max="2821" width="19.375" style="50" customWidth="1"/>
    <col min="2822" max="2822" width="19.875" style="50" customWidth="1"/>
    <col min="2823" max="3072" width="9" style="50"/>
    <col min="3073" max="3077" width="19.375" style="50" customWidth="1"/>
    <col min="3078" max="3078" width="19.875" style="50" customWidth="1"/>
    <col min="3079" max="3328" width="9" style="50"/>
    <col min="3329" max="3333" width="19.375" style="50" customWidth="1"/>
    <col min="3334" max="3334" width="19.875" style="50" customWidth="1"/>
    <col min="3335" max="3584" width="9" style="50"/>
    <col min="3585" max="3589" width="19.375" style="50" customWidth="1"/>
    <col min="3590" max="3590" width="19.875" style="50" customWidth="1"/>
    <col min="3591" max="3840" width="9" style="50"/>
    <col min="3841" max="3845" width="19.375" style="50" customWidth="1"/>
    <col min="3846" max="3846" width="19.875" style="50" customWidth="1"/>
    <col min="3847" max="4096" width="9" style="50"/>
    <col min="4097" max="4101" width="19.375" style="50" customWidth="1"/>
    <col min="4102" max="4102" width="19.875" style="50" customWidth="1"/>
    <col min="4103" max="4352" width="9" style="50"/>
    <col min="4353" max="4357" width="19.375" style="50" customWidth="1"/>
    <col min="4358" max="4358" width="19.875" style="50" customWidth="1"/>
    <col min="4359" max="4608" width="9" style="50"/>
    <col min="4609" max="4613" width="19.375" style="50" customWidth="1"/>
    <col min="4614" max="4614" width="19.875" style="50" customWidth="1"/>
    <col min="4615" max="4864" width="9" style="50"/>
    <col min="4865" max="4869" width="19.375" style="50" customWidth="1"/>
    <col min="4870" max="4870" width="19.875" style="50" customWidth="1"/>
    <col min="4871" max="5120" width="9" style="50"/>
    <col min="5121" max="5125" width="19.375" style="50" customWidth="1"/>
    <col min="5126" max="5126" width="19.875" style="50" customWidth="1"/>
    <col min="5127" max="5376" width="9" style="50"/>
    <col min="5377" max="5381" width="19.375" style="50" customWidth="1"/>
    <col min="5382" max="5382" width="19.875" style="50" customWidth="1"/>
    <col min="5383" max="5632" width="9" style="50"/>
    <col min="5633" max="5637" width="19.375" style="50" customWidth="1"/>
    <col min="5638" max="5638" width="19.875" style="50" customWidth="1"/>
    <col min="5639" max="5888" width="9" style="50"/>
    <col min="5889" max="5893" width="19.375" style="50" customWidth="1"/>
    <col min="5894" max="5894" width="19.875" style="50" customWidth="1"/>
    <col min="5895" max="6144" width="9" style="50"/>
    <col min="6145" max="6149" width="19.375" style="50" customWidth="1"/>
    <col min="6150" max="6150" width="19.875" style="50" customWidth="1"/>
    <col min="6151" max="6400" width="9" style="50"/>
    <col min="6401" max="6405" width="19.375" style="50" customWidth="1"/>
    <col min="6406" max="6406" width="19.875" style="50" customWidth="1"/>
    <col min="6407" max="6656" width="9" style="50"/>
    <col min="6657" max="6661" width="19.375" style="50" customWidth="1"/>
    <col min="6662" max="6662" width="19.875" style="50" customWidth="1"/>
    <col min="6663" max="6912" width="9" style="50"/>
    <col min="6913" max="6917" width="19.375" style="50" customWidth="1"/>
    <col min="6918" max="6918" width="19.875" style="50" customWidth="1"/>
    <col min="6919" max="7168" width="9" style="50"/>
    <col min="7169" max="7173" width="19.375" style="50" customWidth="1"/>
    <col min="7174" max="7174" width="19.875" style="50" customWidth="1"/>
    <col min="7175" max="7424" width="9" style="50"/>
    <col min="7425" max="7429" width="19.375" style="50" customWidth="1"/>
    <col min="7430" max="7430" width="19.875" style="50" customWidth="1"/>
    <col min="7431" max="7680" width="9" style="50"/>
    <col min="7681" max="7685" width="19.375" style="50" customWidth="1"/>
    <col min="7686" max="7686" width="19.875" style="50" customWidth="1"/>
    <col min="7687" max="7936" width="9" style="50"/>
    <col min="7937" max="7941" width="19.375" style="50" customWidth="1"/>
    <col min="7942" max="7942" width="19.875" style="50" customWidth="1"/>
    <col min="7943" max="8192" width="9" style="50"/>
    <col min="8193" max="8197" width="19.375" style="50" customWidth="1"/>
    <col min="8198" max="8198" width="19.875" style="50" customWidth="1"/>
    <col min="8199" max="8448" width="9" style="50"/>
    <col min="8449" max="8453" width="19.375" style="50" customWidth="1"/>
    <col min="8454" max="8454" width="19.875" style="50" customWidth="1"/>
    <col min="8455" max="8704" width="9" style="50"/>
    <col min="8705" max="8709" width="19.375" style="50" customWidth="1"/>
    <col min="8710" max="8710" width="19.875" style="50" customWidth="1"/>
    <col min="8711" max="8960" width="9" style="50"/>
    <col min="8961" max="8965" width="19.375" style="50" customWidth="1"/>
    <col min="8966" max="8966" width="19.875" style="50" customWidth="1"/>
    <col min="8967" max="9216" width="9" style="50"/>
    <col min="9217" max="9221" width="19.375" style="50" customWidth="1"/>
    <col min="9222" max="9222" width="19.875" style="50" customWidth="1"/>
    <col min="9223" max="9472" width="9" style="50"/>
    <col min="9473" max="9477" width="19.375" style="50" customWidth="1"/>
    <col min="9478" max="9478" width="19.875" style="50" customWidth="1"/>
    <col min="9479" max="9728" width="9" style="50"/>
    <col min="9729" max="9733" width="19.375" style="50" customWidth="1"/>
    <col min="9734" max="9734" width="19.875" style="50" customWidth="1"/>
    <col min="9735" max="9984" width="9" style="50"/>
    <col min="9985" max="9989" width="19.375" style="50" customWidth="1"/>
    <col min="9990" max="9990" width="19.875" style="50" customWidth="1"/>
    <col min="9991" max="10240" width="9" style="50"/>
    <col min="10241" max="10245" width="19.375" style="50" customWidth="1"/>
    <col min="10246" max="10246" width="19.875" style="50" customWidth="1"/>
    <col min="10247" max="10496" width="9" style="50"/>
    <col min="10497" max="10501" width="19.375" style="50" customWidth="1"/>
    <col min="10502" max="10502" width="19.875" style="50" customWidth="1"/>
    <col min="10503" max="10752" width="9" style="50"/>
    <col min="10753" max="10757" width="19.375" style="50" customWidth="1"/>
    <col min="10758" max="10758" width="19.875" style="50" customWidth="1"/>
    <col min="10759" max="11008" width="9" style="50"/>
    <col min="11009" max="11013" width="19.375" style="50" customWidth="1"/>
    <col min="11014" max="11014" width="19.875" style="50" customWidth="1"/>
    <col min="11015" max="11264" width="9" style="50"/>
    <col min="11265" max="11269" width="19.375" style="50" customWidth="1"/>
    <col min="11270" max="11270" width="19.875" style="50" customWidth="1"/>
    <col min="11271" max="11520" width="9" style="50"/>
    <col min="11521" max="11525" width="19.375" style="50" customWidth="1"/>
    <col min="11526" max="11526" width="19.875" style="50" customWidth="1"/>
    <col min="11527" max="11776" width="9" style="50"/>
    <col min="11777" max="11781" width="19.375" style="50" customWidth="1"/>
    <col min="11782" max="11782" width="19.875" style="50" customWidth="1"/>
    <col min="11783" max="12032" width="9" style="50"/>
    <col min="12033" max="12037" width="19.375" style="50" customWidth="1"/>
    <col min="12038" max="12038" width="19.875" style="50" customWidth="1"/>
    <col min="12039" max="12288" width="9" style="50"/>
    <col min="12289" max="12293" width="19.375" style="50" customWidth="1"/>
    <col min="12294" max="12294" width="19.875" style="50" customWidth="1"/>
    <col min="12295" max="12544" width="9" style="50"/>
    <col min="12545" max="12549" width="19.375" style="50" customWidth="1"/>
    <col min="12550" max="12550" width="19.875" style="50" customWidth="1"/>
    <col min="12551" max="12800" width="9" style="50"/>
    <col min="12801" max="12805" width="19.375" style="50" customWidth="1"/>
    <col min="12806" max="12806" width="19.875" style="50" customWidth="1"/>
    <col min="12807" max="13056" width="9" style="50"/>
    <col min="13057" max="13061" width="19.375" style="50" customWidth="1"/>
    <col min="13062" max="13062" width="19.875" style="50" customWidth="1"/>
    <col min="13063" max="13312" width="9" style="50"/>
    <col min="13313" max="13317" width="19.375" style="50" customWidth="1"/>
    <col min="13318" max="13318" width="19.875" style="50" customWidth="1"/>
    <col min="13319" max="13568" width="9" style="50"/>
    <col min="13569" max="13573" width="19.375" style="50" customWidth="1"/>
    <col min="13574" max="13574" width="19.875" style="50" customWidth="1"/>
    <col min="13575" max="13824" width="9" style="50"/>
    <col min="13825" max="13829" width="19.375" style="50" customWidth="1"/>
    <col min="13830" max="13830" width="19.875" style="50" customWidth="1"/>
    <col min="13831" max="14080" width="9" style="50"/>
    <col min="14081" max="14085" width="19.375" style="50" customWidth="1"/>
    <col min="14086" max="14086" width="19.875" style="50" customWidth="1"/>
    <col min="14087" max="14336" width="9" style="50"/>
    <col min="14337" max="14341" width="19.375" style="50" customWidth="1"/>
    <col min="14342" max="14342" width="19.875" style="50" customWidth="1"/>
    <col min="14343" max="14592" width="9" style="50"/>
    <col min="14593" max="14597" width="19.375" style="50" customWidth="1"/>
    <col min="14598" max="14598" width="19.875" style="50" customWidth="1"/>
    <col min="14599" max="14848" width="9" style="50"/>
    <col min="14849" max="14853" width="19.375" style="50" customWidth="1"/>
    <col min="14854" max="14854" width="19.875" style="50" customWidth="1"/>
    <col min="14855" max="15104" width="9" style="50"/>
    <col min="15105" max="15109" width="19.375" style="50" customWidth="1"/>
    <col min="15110" max="15110" width="19.875" style="50" customWidth="1"/>
    <col min="15111" max="15360" width="9" style="50"/>
    <col min="15361" max="15365" width="19.375" style="50" customWidth="1"/>
    <col min="15366" max="15366" width="19.875" style="50" customWidth="1"/>
    <col min="15367" max="15616" width="9" style="50"/>
    <col min="15617" max="15621" width="19.375" style="50" customWidth="1"/>
    <col min="15622" max="15622" width="19.875" style="50" customWidth="1"/>
    <col min="15623" max="15872" width="9" style="50"/>
    <col min="15873" max="15877" width="19.375" style="50" customWidth="1"/>
    <col min="15878" max="15878" width="19.875" style="50" customWidth="1"/>
    <col min="15879" max="16128" width="9" style="50"/>
    <col min="16129" max="16133" width="19.375" style="50" customWidth="1"/>
    <col min="16134" max="16134" width="19.875" style="50" customWidth="1"/>
    <col min="16135" max="16384" width="9" style="50"/>
  </cols>
  <sheetData>
    <row r="1" spans="1:6" ht="15" x14ac:dyDescent="0.15">
      <c r="A1" s="48" t="s">
        <v>59</v>
      </c>
      <c r="B1" s="49"/>
      <c r="C1" s="49"/>
      <c r="D1" s="49"/>
      <c r="E1" s="49"/>
      <c r="F1" s="49"/>
    </row>
    <row r="2" spans="1:6" x14ac:dyDescent="0.15">
      <c r="A2" s="51"/>
      <c r="B2" s="52"/>
      <c r="C2" s="52"/>
      <c r="D2" s="52"/>
      <c r="E2" s="52"/>
      <c r="F2" s="52"/>
    </row>
    <row r="3" spans="1:6" ht="78.75" customHeight="1" x14ac:dyDescent="0.15">
      <c r="A3" s="53" t="s">
        <v>60</v>
      </c>
      <c r="B3" s="53"/>
      <c r="C3" s="53"/>
      <c r="D3" s="53"/>
      <c r="E3" s="53"/>
      <c r="F3" s="53"/>
    </row>
    <row r="4" spans="1:6" ht="17.25" x14ac:dyDescent="0.15">
      <c r="A4" s="54"/>
      <c r="B4" s="55"/>
      <c r="C4" s="55"/>
      <c r="D4" s="55" t="s">
        <v>61</v>
      </c>
      <c r="E4" s="56" t="s">
        <v>80</v>
      </c>
      <c r="F4" s="57"/>
    </row>
    <row r="5" spans="1:6" ht="60" customHeight="1" x14ac:dyDescent="0.15">
      <c r="A5" s="58" t="s">
        <v>63</v>
      </c>
      <c r="B5" s="58"/>
      <c r="C5" s="58" t="s">
        <v>64</v>
      </c>
      <c r="D5" s="58"/>
      <c r="E5" s="58"/>
      <c r="F5" s="58" t="s">
        <v>65</v>
      </c>
    </row>
    <row r="6" spans="1:6" ht="60" customHeight="1" x14ac:dyDescent="0.15">
      <c r="A6" s="58"/>
      <c r="B6" s="58"/>
      <c r="C6" s="59" t="s">
        <v>66</v>
      </c>
      <c r="D6" s="59" t="s">
        <v>67</v>
      </c>
      <c r="E6" s="59" t="s">
        <v>68</v>
      </c>
      <c r="F6" s="58"/>
    </row>
    <row r="7" spans="1:6" ht="60" customHeight="1" x14ac:dyDescent="0.15">
      <c r="A7" s="58" t="s">
        <v>69</v>
      </c>
      <c r="B7" s="59" t="s">
        <v>70</v>
      </c>
      <c r="C7" s="67" t="s">
        <v>81</v>
      </c>
      <c r="D7" s="67" t="s">
        <v>82</v>
      </c>
      <c r="E7" s="67" t="s">
        <v>83</v>
      </c>
      <c r="F7" s="67" t="s">
        <v>84</v>
      </c>
    </row>
    <row r="8" spans="1:6" ht="60" customHeight="1" x14ac:dyDescent="0.15">
      <c r="A8" s="58"/>
      <c r="B8" s="59" t="s">
        <v>72</v>
      </c>
      <c r="C8" s="67" t="s">
        <v>85</v>
      </c>
      <c r="D8" s="67" t="s">
        <v>86</v>
      </c>
      <c r="E8" s="67" t="s">
        <v>87</v>
      </c>
      <c r="F8" s="67" t="s">
        <v>88</v>
      </c>
    </row>
    <row r="9" spans="1:6" ht="60" customHeight="1" x14ac:dyDescent="0.15">
      <c r="A9" s="58" t="s">
        <v>73</v>
      </c>
      <c r="B9" s="59" t="s">
        <v>70</v>
      </c>
      <c r="C9" s="68" t="s">
        <v>89</v>
      </c>
      <c r="D9" s="68" t="s">
        <v>90</v>
      </c>
      <c r="E9" s="68" t="s">
        <v>91</v>
      </c>
      <c r="F9" s="68" t="s">
        <v>92</v>
      </c>
    </row>
    <row r="10" spans="1:6" ht="60" customHeight="1" x14ac:dyDescent="0.15">
      <c r="A10" s="58"/>
      <c r="B10" s="59" t="s">
        <v>72</v>
      </c>
      <c r="C10" s="67" t="s">
        <v>93</v>
      </c>
      <c r="D10" s="67" t="s">
        <v>94</v>
      </c>
      <c r="E10" s="67" t="s">
        <v>95</v>
      </c>
      <c r="F10" s="67" t="s">
        <v>96</v>
      </c>
    </row>
    <row r="11" spans="1:6" ht="60" customHeight="1" x14ac:dyDescent="0.15">
      <c r="A11" s="58" t="s">
        <v>75</v>
      </c>
      <c r="B11" s="59" t="s">
        <v>70</v>
      </c>
      <c r="C11" s="67" t="s">
        <v>97</v>
      </c>
      <c r="D11" s="67" t="s">
        <v>98</v>
      </c>
      <c r="E11" s="67" t="s">
        <v>99</v>
      </c>
      <c r="F11" s="67" t="s">
        <v>100</v>
      </c>
    </row>
    <row r="12" spans="1:6" ht="60" customHeight="1" x14ac:dyDescent="0.15">
      <c r="A12" s="58"/>
      <c r="B12" s="59" t="s">
        <v>72</v>
      </c>
      <c r="C12" s="67" t="s">
        <v>101</v>
      </c>
      <c r="D12" s="67" t="s">
        <v>102</v>
      </c>
      <c r="E12" s="67" t="s">
        <v>103</v>
      </c>
      <c r="F12" s="67" t="s">
        <v>104</v>
      </c>
    </row>
    <row r="13" spans="1:6" ht="60" customHeight="1" x14ac:dyDescent="0.15">
      <c r="A13" s="58" t="s">
        <v>76</v>
      </c>
      <c r="B13" s="59" t="s">
        <v>70</v>
      </c>
      <c r="C13" s="67" t="s">
        <v>105</v>
      </c>
      <c r="D13" s="67" t="s">
        <v>106</v>
      </c>
      <c r="E13" s="67" t="s">
        <v>107</v>
      </c>
      <c r="F13" s="67" t="s">
        <v>108</v>
      </c>
    </row>
    <row r="14" spans="1:6" ht="60" customHeight="1" x14ac:dyDescent="0.15">
      <c r="A14" s="58"/>
      <c r="B14" s="59" t="s">
        <v>72</v>
      </c>
      <c r="C14" s="67" t="s">
        <v>105</v>
      </c>
      <c r="D14" s="67" t="s">
        <v>109</v>
      </c>
      <c r="E14" s="67" t="s">
        <v>106</v>
      </c>
      <c r="F14" s="67" t="s">
        <v>110</v>
      </c>
    </row>
    <row r="15" spans="1:6" ht="60" customHeight="1" x14ac:dyDescent="0.15">
      <c r="A15" s="58" t="s">
        <v>77</v>
      </c>
      <c r="B15" s="59" t="s">
        <v>70</v>
      </c>
      <c r="C15" s="67" t="s">
        <v>105</v>
      </c>
      <c r="D15" s="67" t="s">
        <v>111</v>
      </c>
      <c r="E15" s="67" t="s">
        <v>112</v>
      </c>
      <c r="F15" s="67" t="s">
        <v>113</v>
      </c>
    </row>
    <row r="16" spans="1:6" ht="60" customHeight="1" x14ac:dyDescent="0.15">
      <c r="A16" s="58"/>
      <c r="B16" s="59" t="s">
        <v>72</v>
      </c>
      <c r="C16" s="67" t="s">
        <v>105</v>
      </c>
      <c r="D16" s="67" t="s">
        <v>114</v>
      </c>
      <c r="E16" s="67" t="s">
        <v>115</v>
      </c>
      <c r="F16" s="67" t="s">
        <v>116</v>
      </c>
    </row>
    <row r="17" spans="1:6" ht="30" customHeight="1" x14ac:dyDescent="0.15">
      <c r="A17" s="62"/>
      <c r="B17" s="62"/>
      <c r="C17" s="63"/>
      <c r="D17" s="64"/>
      <c r="E17" s="64"/>
      <c r="F17" s="64"/>
    </row>
    <row r="18" spans="1:6" ht="30" customHeight="1" x14ac:dyDescent="0.15">
      <c r="A18" s="62"/>
      <c r="B18" s="62"/>
      <c r="C18" s="63" t="s">
        <v>78</v>
      </c>
      <c r="D18" s="63"/>
      <c r="E18" s="63"/>
      <c r="F18" s="63"/>
    </row>
    <row r="19" spans="1:6" ht="30" customHeight="1" x14ac:dyDescent="0.15">
      <c r="A19" s="65"/>
      <c r="B19" s="65"/>
      <c r="C19" s="66" t="s">
        <v>79</v>
      </c>
      <c r="D19" s="66"/>
      <c r="E19" s="66"/>
      <c r="F19" s="66"/>
    </row>
    <row r="20" spans="1:6" ht="30" customHeight="1" x14ac:dyDescent="0.15"/>
  </sheetData>
  <mergeCells count="11">
    <mergeCell ref="A9:A10"/>
    <mergeCell ref="A11:A12"/>
    <mergeCell ref="A13:A14"/>
    <mergeCell ref="A15:A16"/>
    <mergeCell ref="C19:F19"/>
    <mergeCell ref="A3:F3"/>
    <mergeCell ref="E4:F4"/>
    <mergeCell ref="A5:B6"/>
    <mergeCell ref="C5:E5"/>
    <mergeCell ref="F5:F6"/>
    <mergeCell ref="A7:A8"/>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oddHeader xml:space="preserve">&amp;R&amp;"ＭＳ Ｐ明朝,標準"機２A&amp;"-,標準"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selection activeCell="E7" sqref="E7"/>
    </sheetView>
  </sheetViews>
  <sheetFormatPr defaultColWidth="9" defaultRowHeight="13.5" x14ac:dyDescent="0.15"/>
  <cols>
    <col min="1" max="1" width="10.25" style="1" customWidth="1"/>
    <col min="2" max="2" width="9.625" style="1" customWidth="1"/>
    <col min="3" max="3" width="16.625" style="1" customWidth="1"/>
    <col min="4" max="4" width="13.75" style="1" customWidth="1"/>
    <col min="5" max="5" width="17" style="1" customWidth="1"/>
    <col min="6" max="6" width="11.5" style="1" bestFit="1" customWidth="1"/>
    <col min="7" max="7" width="10.625" style="1" customWidth="1"/>
    <col min="8" max="8" width="10.75" style="1" bestFit="1" customWidth="1"/>
    <col min="9" max="9" width="9.125" style="1" customWidth="1"/>
    <col min="10" max="16384" width="9" style="1"/>
  </cols>
  <sheetData>
    <row r="1" spans="1:9" ht="17.25" x14ac:dyDescent="0.15">
      <c r="A1" s="2" t="s">
        <v>1</v>
      </c>
      <c r="H1" s="3"/>
      <c r="I1" s="3"/>
    </row>
    <row r="2" spans="1:9" ht="21" x14ac:dyDescent="0.15">
      <c r="A2" s="36" t="s">
        <v>51</v>
      </c>
      <c r="B2" s="36"/>
      <c r="C2" s="36"/>
      <c r="D2" s="36"/>
      <c r="E2" s="36"/>
      <c r="F2" s="36"/>
      <c r="G2" s="36"/>
      <c r="H2" s="36"/>
      <c r="I2" s="36"/>
    </row>
    <row r="3" spans="1:9" ht="21" x14ac:dyDescent="0.15">
      <c r="A3" s="14"/>
      <c r="B3" s="14"/>
      <c r="C3" s="14"/>
      <c r="D3" s="14"/>
      <c r="E3" s="14"/>
      <c r="F3" s="14"/>
      <c r="G3" s="14"/>
      <c r="H3" s="14"/>
      <c r="I3" s="14"/>
    </row>
    <row r="4" spans="1:9" ht="21" x14ac:dyDescent="0.15">
      <c r="A4" s="14"/>
      <c r="B4" s="14"/>
      <c r="C4" s="14"/>
      <c r="D4" s="14"/>
      <c r="E4" s="7"/>
      <c r="F4" s="4"/>
      <c r="G4" s="37" t="s">
        <v>0</v>
      </c>
      <c r="H4" s="38"/>
      <c r="I4" s="39"/>
    </row>
    <row r="6" spans="1:9" ht="243" customHeight="1" x14ac:dyDescent="0.15">
      <c r="A6" s="16" t="s">
        <v>52</v>
      </c>
      <c r="B6" s="16" t="s">
        <v>3</v>
      </c>
      <c r="C6" s="17" t="s">
        <v>24</v>
      </c>
      <c r="D6" s="18" t="s">
        <v>4</v>
      </c>
      <c r="E6" s="20" t="s">
        <v>58</v>
      </c>
      <c r="F6" s="21" t="s">
        <v>7</v>
      </c>
      <c r="G6" s="20" t="s">
        <v>23</v>
      </c>
      <c r="H6" s="21" t="s">
        <v>5</v>
      </c>
      <c r="I6" s="21" t="s">
        <v>6</v>
      </c>
    </row>
    <row r="7" spans="1:9" x14ac:dyDescent="0.15">
      <c r="A7" s="5"/>
      <c r="B7" s="5"/>
      <c r="C7" s="5"/>
      <c r="D7" s="6"/>
      <c r="E7" s="5"/>
      <c r="F7" s="5"/>
      <c r="G7" s="5"/>
      <c r="H7" s="5"/>
      <c r="I7" s="6"/>
    </row>
    <row r="8" spans="1:9" x14ac:dyDescent="0.15">
      <c r="A8" s="5"/>
      <c r="B8" s="5"/>
      <c r="C8" s="5"/>
      <c r="D8" s="6"/>
      <c r="E8" s="5"/>
      <c r="F8" s="5"/>
      <c r="G8" s="5"/>
      <c r="H8" s="5"/>
      <c r="I8" s="6"/>
    </row>
    <row r="9" spans="1:9" x14ac:dyDescent="0.15">
      <c r="A9" s="5"/>
      <c r="B9" s="5"/>
      <c r="C9" s="5"/>
      <c r="D9" s="6"/>
      <c r="E9" s="5"/>
      <c r="F9" s="5"/>
      <c r="G9" s="5"/>
      <c r="H9" s="5"/>
      <c r="I9" s="6"/>
    </row>
    <row r="10" spans="1:9" x14ac:dyDescent="0.15">
      <c r="A10" s="5"/>
      <c r="B10" s="5"/>
      <c r="C10" s="5"/>
      <c r="D10" s="6"/>
      <c r="E10" s="5"/>
      <c r="F10" s="5"/>
      <c r="G10" s="5"/>
      <c r="H10" s="5"/>
      <c r="I10" s="6"/>
    </row>
    <row r="11" spans="1:9" x14ac:dyDescent="0.15">
      <c r="A11" s="5"/>
      <c r="B11" s="5"/>
      <c r="C11" s="5"/>
      <c r="D11" s="6"/>
      <c r="E11" s="5"/>
      <c r="F11" s="5"/>
      <c r="G11" s="5"/>
      <c r="H11" s="5"/>
      <c r="I11" s="6"/>
    </row>
    <row r="12" spans="1:9" x14ac:dyDescent="0.15">
      <c r="A12" s="5"/>
      <c r="B12" s="5"/>
      <c r="C12" s="5"/>
      <c r="D12" s="6"/>
      <c r="E12" s="5"/>
      <c r="F12" s="5"/>
      <c r="G12" s="5"/>
      <c r="H12" s="5"/>
      <c r="I12" s="6"/>
    </row>
    <row r="13" spans="1:9" x14ac:dyDescent="0.15">
      <c r="A13" s="5"/>
      <c r="B13" s="5"/>
      <c r="C13" s="5"/>
      <c r="D13" s="6"/>
      <c r="E13" s="5"/>
      <c r="F13" s="5"/>
      <c r="G13" s="5"/>
      <c r="H13" s="5"/>
      <c r="I13" s="6"/>
    </row>
    <row r="14" spans="1:9" x14ac:dyDescent="0.15">
      <c r="A14" s="5"/>
      <c r="B14" s="5"/>
      <c r="C14" s="5"/>
      <c r="D14" s="6"/>
      <c r="E14" s="5"/>
      <c r="F14" s="5"/>
      <c r="G14" s="5"/>
      <c r="H14" s="5"/>
      <c r="I14" s="6"/>
    </row>
    <row r="15" spans="1:9" x14ac:dyDescent="0.15">
      <c r="A15" s="5"/>
      <c r="B15" s="5"/>
      <c r="C15" s="5"/>
      <c r="D15" s="6"/>
      <c r="E15" s="5"/>
      <c r="F15" s="5"/>
      <c r="G15" s="5"/>
      <c r="H15" s="5"/>
      <c r="I15" s="6"/>
    </row>
    <row r="16" spans="1:9" x14ac:dyDescent="0.15">
      <c r="A16" s="5"/>
      <c r="B16" s="5"/>
      <c r="C16" s="5"/>
      <c r="D16" s="6"/>
      <c r="E16" s="5"/>
      <c r="F16" s="5"/>
      <c r="G16" s="5"/>
      <c r="H16" s="5"/>
      <c r="I16" s="6"/>
    </row>
    <row r="17" spans="1:9" x14ac:dyDescent="0.15">
      <c r="A17" s="5"/>
      <c r="B17" s="5"/>
      <c r="C17" s="5"/>
      <c r="D17" s="6"/>
      <c r="E17" s="5"/>
      <c r="F17" s="5"/>
      <c r="G17" s="5"/>
      <c r="H17" s="5"/>
      <c r="I17" s="6"/>
    </row>
    <row r="18" spans="1:9" x14ac:dyDescent="0.15">
      <c r="A18" s="5"/>
      <c r="B18" s="5"/>
      <c r="C18" s="5"/>
      <c r="D18" s="6"/>
      <c r="E18" s="5"/>
      <c r="F18" s="5"/>
      <c r="G18" s="5"/>
      <c r="H18" s="5"/>
      <c r="I18" s="6"/>
    </row>
    <row r="19" spans="1:9" x14ac:dyDescent="0.15">
      <c r="A19" s="5"/>
      <c r="B19" s="5"/>
      <c r="C19" s="5"/>
      <c r="D19" s="6"/>
      <c r="E19" s="5"/>
      <c r="F19" s="5"/>
      <c r="G19" s="5"/>
      <c r="H19" s="5"/>
      <c r="I19" s="6"/>
    </row>
    <row r="20" spans="1:9" x14ac:dyDescent="0.15">
      <c r="A20" s="5"/>
      <c r="B20" s="5"/>
      <c r="C20" s="5"/>
      <c r="D20" s="6"/>
      <c r="E20" s="5"/>
      <c r="F20" s="5"/>
      <c r="G20" s="5"/>
      <c r="H20" s="5"/>
      <c r="I20" s="6"/>
    </row>
    <row r="21" spans="1:9" x14ac:dyDescent="0.15">
      <c r="A21" s="5"/>
      <c r="B21" s="5"/>
      <c r="C21" s="5"/>
      <c r="D21" s="6"/>
      <c r="E21" s="5"/>
      <c r="F21" s="5"/>
      <c r="G21" s="5"/>
      <c r="H21" s="5"/>
      <c r="I21" s="6"/>
    </row>
    <row r="22" spans="1:9" x14ac:dyDescent="0.15">
      <c r="A22" s="5"/>
      <c r="B22" s="5"/>
      <c r="C22" s="5"/>
      <c r="D22" s="6"/>
      <c r="E22" s="5"/>
      <c r="F22" s="5"/>
      <c r="G22" s="5"/>
      <c r="H22" s="5"/>
      <c r="I22" s="6"/>
    </row>
    <row r="23" spans="1:9" x14ac:dyDescent="0.15">
      <c r="A23" s="5"/>
      <c r="B23" s="5"/>
      <c r="C23" s="5"/>
      <c r="D23" s="6"/>
      <c r="E23" s="5"/>
      <c r="F23" s="5"/>
      <c r="G23" s="5"/>
      <c r="H23" s="5"/>
      <c r="I23" s="6"/>
    </row>
    <row r="24" spans="1:9" x14ac:dyDescent="0.15">
      <c r="A24" s="5"/>
      <c r="B24" s="5"/>
      <c r="C24" s="5"/>
      <c r="D24" s="6"/>
      <c r="E24" s="5"/>
      <c r="F24" s="5"/>
      <c r="G24" s="5"/>
      <c r="H24" s="5"/>
      <c r="I24" s="6"/>
    </row>
    <row r="25" spans="1:9" x14ac:dyDescent="0.15">
      <c r="A25" s="5"/>
      <c r="B25" s="5"/>
      <c r="C25" s="5"/>
      <c r="D25" s="6"/>
      <c r="E25" s="5"/>
      <c r="F25" s="5"/>
      <c r="G25" s="5"/>
      <c r="H25" s="5"/>
      <c r="I25" s="6"/>
    </row>
    <row r="26" spans="1:9" x14ac:dyDescent="0.15">
      <c r="A26" s="5"/>
      <c r="B26" s="5"/>
      <c r="C26" s="5"/>
      <c r="D26" s="6"/>
      <c r="E26" s="5"/>
      <c r="F26" s="5"/>
      <c r="G26" s="5"/>
      <c r="H26" s="5"/>
      <c r="I26" s="6"/>
    </row>
    <row r="27" spans="1:9" x14ac:dyDescent="0.15">
      <c r="A27" s="5"/>
      <c r="B27" s="5"/>
      <c r="C27" s="5"/>
      <c r="D27" s="6"/>
      <c r="E27" s="5"/>
      <c r="F27" s="5"/>
      <c r="G27" s="5"/>
      <c r="H27" s="5"/>
      <c r="I27" s="6"/>
    </row>
    <row r="28" spans="1:9" x14ac:dyDescent="0.15">
      <c r="A28" s="5"/>
      <c r="B28" s="5"/>
      <c r="C28" s="5"/>
      <c r="D28" s="6"/>
      <c r="E28" s="5"/>
      <c r="F28" s="5"/>
      <c r="G28" s="5"/>
      <c r="H28" s="5"/>
      <c r="I28" s="6"/>
    </row>
    <row r="29" spans="1:9" x14ac:dyDescent="0.15">
      <c r="A29" s="5"/>
      <c r="B29" s="5"/>
      <c r="C29" s="5"/>
      <c r="D29" s="6"/>
      <c r="E29" s="5"/>
      <c r="F29" s="5"/>
      <c r="G29" s="5"/>
      <c r="H29" s="5"/>
      <c r="I29" s="6"/>
    </row>
    <row r="30" spans="1:9" x14ac:dyDescent="0.15">
      <c r="A30" s="5"/>
      <c r="B30" s="5"/>
      <c r="C30" s="5"/>
      <c r="D30" s="6"/>
      <c r="E30" s="5"/>
      <c r="F30" s="5"/>
      <c r="G30" s="5"/>
      <c r="H30" s="5"/>
      <c r="I30" s="6"/>
    </row>
    <row r="31" spans="1:9" x14ac:dyDescent="0.15">
      <c r="A31" s="5"/>
      <c r="B31" s="5"/>
      <c r="C31" s="5"/>
      <c r="D31" s="6"/>
      <c r="E31" s="5"/>
      <c r="F31" s="5"/>
      <c r="G31" s="5"/>
      <c r="H31" s="5"/>
      <c r="I31" s="6"/>
    </row>
    <row r="32" spans="1:9" x14ac:dyDescent="0.15">
      <c r="A32" s="5"/>
      <c r="B32" s="5"/>
      <c r="C32" s="5"/>
      <c r="D32" s="6"/>
      <c r="E32" s="5"/>
      <c r="F32" s="5"/>
      <c r="G32" s="5"/>
      <c r="H32" s="5"/>
      <c r="I32" s="6"/>
    </row>
    <row r="33" spans="1:9" x14ac:dyDescent="0.15">
      <c r="A33" s="5"/>
      <c r="B33" s="5"/>
      <c r="C33" s="5"/>
      <c r="D33" s="6"/>
      <c r="E33" s="5"/>
      <c r="F33" s="5"/>
      <c r="G33" s="5"/>
      <c r="H33" s="5"/>
      <c r="I33" s="6"/>
    </row>
    <row r="34" spans="1:9" x14ac:dyDescent="0.15">
      <c r="A34" s="5"/>
      <c r="B34" s="5"/>
      <c r="C34" s="5"/>
      <c r="D34" s="6"/>
      <c r="E34" s="5"/>
      <c r="F34" s="5"/>
      <c r="G34" s="5"/>
      <c r="H34" s="5"/>
      <c r="I34" s="6"/>
    </row>
    <row r="35" spans="1:9" x14ac:dyDescent="0.15">
      <c r="A35" s="5"/>
      <c r="B35" s="5"/>
      <c r="C35" s="5"/>
      <c r="D35" s="6"/>
      <c r="E35" s="5"/>
      <c r="F35" s="5"/>
      <c r="G35" s="5"/>
      <c r="H35" s="5"/>
      <c r="I35" s="6"/>
    </row>
    <row r="36" spans="1:9" x14ac:dyDescent="0.15">
      <c r="A36" s="5"/>
      <c r="B36" s="5"/>
      <c r="C36" s="5"/>
      <c r="D36" s="6"/>
      <c r="E36" s="5"/>
      <c r="F36" s="5"/>
      <c r="G36" s="5"/>
      <c r="H36" s="5"/>
      <c r="I36" s="6"/>
    </row>
    <row r="37" spans="1:9" x14ac:dyDescent="0.15">
      <c r="A37" s="5"/>
      <c r="B37" s="5"/>
      <c r="C37" s="5"/>
      <c r="D37" s="6"/>
      <c r="E37" s="5"/>
      <c r="F37" s="5"/>
      <c r="G37" s="5"/>
      <c r="H37" s="5"/>
      <c r="I37" s="6"/>
    </row>
    <row r="38" spans="1:9" x14ac:dyDescent="0.15">
      <c r="A38" s="5"/>
      <c r="B38" s="5"/>
      <c r="C38" s="5"/>
      <c r="D38" s="6"/>
      <c r="E38" s="5"/>
      <c r="F38" s="5"/>
      <c r="G38" s="5"/>
      <c r="H38" s="5"/>
      <c r="I38" s="6"/>
    </row>
    <row r="39" spans="1:9" x14ac:dyDescent="0.15">
      <c r="A39" s="40" t="s">
        <v>54</v>
      </c>
      <c r="B39" s="40"/>
      <c r="C39" s="40"/>
      <c r="D39" s="40"/>
      <c r="E39" s="40"/>
      <c r="F39" s="40"/>
      <c r="G39" s="40"/>
      <c r="H39" s="40"/>
      <c r="I39" s="40"/>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88" orientation="portrait" r:id="rId1"/>
  <headerFooter>
    <oddHeader>&amp;R&amp;"ＭＳ Ｐ明朝,標準"機２Ａ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85" zoomScaleNormal="100" zoomScaleSheetLayoutView="85" workbookViewId="0">
      <selection activeCell="E7" sqref="E7"/>
    </sheetView>
  </sheetViews>
  <sheetFormatPr defaultColWidth="9" defaultRowHeight="13.5" x14ac:dyDescent="0.15"/>
  <cols>
    <col min="1" max="1" width="10.25" style="1" customWidth="1"/>
    <col min="2" max="2" width="9.625" style="1" customWidth="1"/>
    <col min="3" max="3" width="16.625" style="1" customWidth="1"/>
    <col min="4" max="4" width="13.75" style="1" customWidth="1"/>
    <col min="5" max="5" width="17" style="1" customWidth="1"/>
    <col min="6" max="6" width="11.5" style="1" bestFit="1" customWidth="1"/>
    <col min="7" max="7" width="10.625" style="1" customWidth="1"/>
    <col min="8" max="8" width="10.75" style="1" bestFit="1" customWidth="1"/>
    <col min="9" max="9" width="9.125" style="1" customWidth="1"/>
    <col min="10" max="16384" width="9" style="1"/>
  </cols>
  <sheetData>
    <row r="1" spans="1:9" ht="17.25" x14ac:dyDescent="0.15">
      <c r="A1" s="2" t="s">
        <v>1</v>
      </c>
      <c r="H1" s="3"/>
      <c r="I1" s="3"/>
    </row>
    <row r="2" spans="1:9" ht="21" x14ac:dyDescent="0.15">
      <c r="A2" s="36" t="s">
        <v>51</v>
      </c>
      <c r="B2" s="36"/>
      <c r="C2" s="36"/>
      <c r="D2" s="36"/>
      <c r="E2" s="36"/>
      <c r="F2" s="36"/>
      <c r="G2" s="36"/>
      <c r="H2" s="36"/>
      <c r="I2" s="36"/>
    </row>
    <row r="3" spans="1:9" ht="21" x14ac:dyDescent="0.15">
      <c r="A3" s="14"/>
      <c r="B3" s="14"/>
      <c r="C3" s="14"/>
      <c r="D3" s="14"/>
      <c r="E3" s="14"/>
      <c r="F3" s="14"/>
      <c r="G3" s="14"/>
      <c r="H3" s="14"/>
      <c r="I3" s="14"/>
    </row>
    <row r="4" spans="1:9" ht="21" x14ac:dyDescent="0.15">
      <c r="A4" s="14"/>
      <c r="B4" s="14"/>
      <c r="C4" s="14"/>
      <c r="D4" s="14"/>
      <c r="E4" s="7"/>
      <c r="F4" s="4"/>
      <c r="G4" s="41" t="s">
        <v>2</v>
      </c>
      <c r="H4" s="42"/>
      <c r="I4" s="43"/>
    </row>
    <row r="6" spans="1:9" ht="243" customHeight="1" x14ac:dyDescent="0.15">
      <c r="A6" s="16" t="s">
        <v>52</v>
      </c>
      <c r="B6" s="16" t="s">
        <v>3</v>
      </c>
      <c r="C6" s="17" t="s">
        <v>24</v>
      </c>
      <c r="D6" s="18" t="s">
        <v>4</v>
      </c>
      <c r="E6" s="20" t="s">
        <v>58</v>
      </c>
      <c r="F6" s="19" t="s">
        <v>7</v>
      </c>
      <c r="G6" s="20" t="s">
        <v>23</v>
      </c>
      <c r="H6" s="21" t="s">
        <v>5</v>
      </c>
      <c r="I6" s="21" t="s">
        <v>6</v>
      </c>
    </row>
    <row r="7" spans="1:9" x14ac:dyDescent="0.15">
      <c r="A7" s="15">
        <v>1</v>
      </c>
      <c r="B7" s="15">
        <v>1</v>
      </c>
      <c r="C7" s="15">
        <v>1</v>
      </c>
      <c r="D7" s="8" t="s">
        <v>8</v>
      </c>
      <c r="E7" s="15">
        <v>5.2</v>
      </c>
      <c r="F7" s="15" t="s">
        <v>9</v>
      </c>
      <c r="G7" s="15">
        <v>10</v>
      </c>
      <c r="H7" s="15">
        <v>2023</v>
      </c>
      <c r="I7" s="8"/>
    </row>
    <row r="8" spans="1:9" x14ac:dyDescent="0.15">
      <c r="A8" s="15">
        <v>1</v>
      </c>
      <c r="B8" s="15">
        <v>2</v>
      </c>
      <c r="C8" s="15">
        <v>2</v>
      </c>
      <c r="D8" s="8" t="s">
        <v>10</v>
      </c>
      <c r="E8" s="15" t="s">
        <v>11</v>
      </c>
      <c r="F8" s="15" t="s">
        <v>11</v>
      </c>
      <c r="G8" s="15" t="s">
        <v>11</v>
      </c>
      <c r="H8" s="15">
        <v>2022</v>
      </c>
      <c r="I8" s="8"/>
    </row>
    <row r="9" spans="1:9" x14ac:dyDescent="0.15">
      <c r="A9" s="15">
        <v>1</v>
      </c>
      <c r="B9" s="15">
        <v>3</v>
      </c>
      <c r="C9" s="15">
        <v>1</v>
      </c>
      <c r="D9" s="8" t="s">
        <v>12</v>
      </c>
      <c r="E9" s="15">
        <v>7.7</v>
      </c>
      <c r="F9" s="15" t="s">
        <v>13</v>
      </c>
      <c r="G9" s="15">
        <v>100</v>
      </c>
      <c r="H9" s="15">
        <v>2021</v>
      </c>
      <c r="I9" s="8"/>
    </row>
    <row r="10" spans="1:9" x14ac:dyDescent="0.15">
      <c r="A10" s="15">
        <v>1</v>
      </c>
      <c r="B10" s="15">
        <v>4</v>
      </c>
      <c r="C10" s="15">
        <v>2</v>
      </c>
      <c r="D10" s="8" t="s">
        <v>8</v>
      </c>
      <c r="E10" s="15">
        <v>9.4</v>
      </c>
      <c r="F10" s="15" t="s">
        <v>53</v>
      </c>
      <c r="G10" s="15">
        <v>50</v>
      </c>
      <c r="H10" s="15">
        <v>2020</v>
      </c>
      <c r="I10" s="8"/>
    </row>
    <row r="11" spans="1:9" x14ac:dyDescent="0.15">
      <c r="A11" s="15">
        <v>1</v>
      </c>
      <c r="B11" s="15">
        <v>5</v>
      </c>
      <c r="C11" s="15">
        <v>3</v>
      </c>
      <c r="D11" s="8" t="s">
        <v>17</v>
      </c>
      <c r="E11" s="15">
        <v>6.2</v>
      </c>
      <c r="F11" s="15" t="s">
        <v>18</v>
      </c>
      <c r="G11" s="15">
        <v>70</v>
      </c>
      <c r="H11" s="15">
        <v>2019</v>
      </c>
      <c r="I11" s="8"/>
    </row>
    <row r="12" spans="1:9" x14ac:dyDescent="0.15">
      <c r="A12" s="15">
        <v>2</v>
      </c>
      <c r="B12" s="15">
        <v>6</v>
      </c>
      <c r="C12" s="15">
        <v>3</v>
      </c>
      <c r="D12" s="8" t="s">
        <v>14</v>
      </c>
      <c r="E12" s="15">
        <v>4.7</v>
      </c>
      <c r="F12" s="15" t="s">
        <v>9</v>
      </c>
      <c r="G12" s="15">
        <v>100</v>
      </c>
      <c r="H12" s="15">
        <v>2022</v>
      </c>
      <c r="I12" s="8"/>
    </row>
    <row r="13" spans="1:9" x14ac:dyDescent="0.15">
      <c r="A13" s="15">
        <v>2</v>
      </c>
      <c r="B13" s="15">
        <v>7</v>
      </c>
      <c r="C13" s="15">
        <v>2</v>
      </c>
      <c r="D13" s="8" t="s">
        <v>15</v>
      </c>
      <c r="E13" s="15">
        <v>7.8</v>
      </c>
      <c r="F13" s="15" t="s">
        <v>13</v>
      </c>
      <c r="G13" s="15">
        <v>200</v>
      </c>
      <c r="H13" s="15">
        <v>2020</v>
      </c>
      <c r="I13" s="8"/>
    </row>
    <row r="14" spans="1:9" x14ac:dyDescent="0.15">
      <c r="A14" s="15">
        <v>2</v>
      </c>
      <c r="B14" s="15">
        <v>8</v>
      </c>
      <c r="C14" s="15">
        <v>1</v>
      </c>
      <c r="D14" s="8" t="s">
        <v>17</v>
      </c>
      <c r="E14" s="15">
        <v>2.4</v>
      </c>
      <c r="F14" s="15" t="s">
        <v>9</v>
      </c>
      <c r="G14" s="15">
        <v>30</v>
      </c>
      <c r="H14" s="15">
        <v>2019</v>
      </c>
      <c r="I14" s="8"/>
    </row>
    <row r="15" spans="1:9" x14ac:dyDescent="0.15">
      <c r="A15" s="15">
        <v>2</v>
      </c>
      <c r="B15" s="15">
        <v>9</v>
      </c>
      <c r="C15" s="15">
        <v>4</v>
      </c>
      <c r="D15" s="8" t="s">
        <v>16</v>
      </c>
      <c r="E15" s="15">
        <v>49.9</v>
      </c>
      <c r="F15" s="15" t="s">
        <v>13</v>
      </c>
      <c r="G15" s="15">
        <v>300</v>
      </c>
      <c r="H15" s="15">
        <v>2018</v>
      </c>
      <c r="I15" s="8"/>
    </row>
    <row r="16" spans="1:9" x14ac:dyDescent="0.15">
      <c r="A16" s="15">
        <v>2</v>
      </c>
      <c r="B16" s="15">
        <v>10</v>
      </c>
      <c r="C16" s="15">
        <v>3</v>
      </c>
      <c r="D16" s="8" t="s">
        <v>12</v>
      </c>
      <c r="E16" s="15">
        <v>0.45</v>
      </c>
      <c r="F16" s="15" t="s">
        <v>13</v>
      </c>
      <c r="G16" s="15">
        <v>50</v>
      </c>
      <c r="H16" s="15">
        <v>2016</v>
      </c>
      <c r="I16" s="8"/>
    </row>
    <row r="17" spans="1:9" x14ac:dyDescent="0.15">
      <c r="A17" s="15">
        <v>3</v>
      </c>
      <c r="B17" s="15">
        <v>11</v>
      </c>
      <c r="C17" s="15">
        <v>3</v>
      </c>
      <c r="D17" s="8" t="s">
        <v>10</v>
      </c>
      <c r="E17" s="15" t="s">
        <v>11</v>
      </c>
      <c r="F17" s="15" t="s">
        <v>11</v>
      </c>
      <c r="G17" s="15" t="s">
        <v>11</v>
      </c>
      <c r="H17" s="15">
        <v>2023</v>
      </c>
      <c r="I17" s="8"/>
    </row>
    <row r="18" spans="1:9" x14ac:dyDescent="0.15">
      <c r="A18" s="15">
        <v>3</v>
      </c>
      <c r="B18" s="15">
        <v>12</v>
      </c>
      <c r="C18" s="15">
        <v>3</v>
      </c>
      <c r="D18" s="8" t="s">
        <v>20</v>
      </c>
      <c r="E18" s="15">
        <v>12.8</v>
      </c>
      <c r="F18" s="15" t="s">
        <v>13</v>
      </c>
      <c r="G18" s="15">
        <v>20</v>
      </c>
      <c r="H18" s="15">
        <v>2019</v>
      </c>
      <c r="I18" s="8"/>
    </row>
    <row r="19" spans="1:9" x14ac:dyDescent="0.15">
      <c r="A19" s="15">
        <v>3</v>
      </c>
      <c r="B19" s="15">
        <v>13</v>
      </c>
      <c r="C19" s="15">
        <v>4</v>
      </c>
      <c r="D19" s="8" t="s">
        <v>21</v>
      </c>
      <c r="E19" s="15">
        <v>11.8</v>
      </c>
      <c r="F19" s="15" t="s">
        <v>13</v>
      </c>
      <c r="G19" s="15">
        <v>200</v>
      </c>
      <c r="H19" s="15">
        <v>2015</v>
      </c>
      <c r="I19" s="8"/>
    </row>
    <row r="20" spans="1:9" x14ac:dyDescent="0.15">
      <c r="A20" s="15">
        <v>3</v>
      </c>
      <c r="B20" s="15">
        <v>14</v>
      </c>
      <c r="C20" s="15">
        <v>3</v>
      </c>
      <c r="D20" s="8" t="s">
        <v>19</v>
      </c>
      <c r="E20" s="15">
        <v>17.2</v>
      </c>
      <c r="F20" s="15" t="s">
        <v>13</v>
      </c>
      <c r="G20" s="15">
        <v>100</v>
      </c>
      <c r="H20" s="15">
        <v>2009</v>
      </c>
      <c r="I20" s="8"/>
    </row>
    <row r="21" spans="1:9" x14ac:dyDescent="0.15">
      <c r="A21" s="15">
        <v>3</v>
      </c>
      <c r="B21" s="15">
        <v>15</v>
      </c>
      <c r="C21" s="15">
        <v>4</v>
      </c>
      <c r="D21" s="8" t="s">
        <v>22</v>
      </c>
      <c r="E21" s="15">
        <v>2.1</v>
      </c>
      <c r="F21" s="15" t="s">
        <v>18</v>
      </c>
      <c r="G21" s="15">
        <v>90</v>
      </c>
      <c r="H21" s="15">
        <v>2000</v>
      </c>
      <c r="I21" s="8"/>
    </row>
    <row r="22" spans="1:9" x14ac:dyDescent="0.15">
      <c r="A22" s="15"/>
      <c r="B22" s="15"/>
      <c r="C22" s="15"/>
      <c r="D22" s="8"/>
      <c r="E22" s="15"/>
      <c r="F22" s="15"/>
      <c r="G22" s="15"/>
      <c r="H22" s="15"/>
      <c r="I22" s="8"/>
    </row>
    <row r="23" spans="1:9" x14ac:dyDescent="0.15">
      <c r="A23" s="15"/>
      <c r="B23" s="15"/>
      <c r="C23" s="15"/>
      <c r="D23" s="8"/>
      <c r="E23" s="15"/>
      <c r="F23" s="15"/>
      <c r="G23" s="15"/>
      <c r="H23" s="15"/>
      <c r="I23" s="8"/>
    </row>
    <row r="24" spans="1:9" x14ac:dyDescent="0.15">
      <c r="A24" s="15"/>
      <c r="B24" s="15"/>
      <c r="C24" s="15"/>
      <c r="D24" s="8"/>
      <c r="E24" s="15"/>
      <c r="F24" s="15"/>
      <c r="G24" s="15"/>
      <c r="H24" s="15"/>
      <c r="I24" s="8"/>
    </row>
    <row r="25" spans="1:9" x14ac:dyDescent="0.15">
      <c r="A25" s="15"/>
      <c r="B25" s="15"/>
      <c r="C25" s="15"/>
      <c r="D25" s="8"/>
      <c r="E25" s="15"/>
      <c r="F25" s="15"/>
      <c r="G25" s="15"/>
      <c r="H25" s="15"/>
      <c r="I25" s="8"/>
    </row>
    <row r="26" spans="1:9" x14ac:dyDescent="0.15">
      <c r="A26" s="15"/>
      <c r="B26" s="15"/>
      <c r="C26" s="15"/>
      <c r="D26" s="8"/>
      <c r="E26" s="15"/>
      <c r="F26" s="15"/>
      <c r="G26" s="15"/>
      <c r="H26" s="15"/>
      <c r="I26" s="8"/>
    </row>
    <row r="27" spans="1:9" x14ac:dyDescent="0.15">
      <c r="A27" s="15"/>
      <c r="B27" s="15"/>
      <c r="C27" s="15"/>
      <c r="D27" s="8"/>
      <c r="E27" s="15"/>
      <c r="F27" s="15"/>
      <c r="G27" s="15"/>
      <c r="H27" s="15"/>
      <c r="I27" s="8"/>
    </row>
    <row r="28" spans="1:9" x14ac:dyDescent="0.15">
      <c r="A28" s="15"/>
      <c r="B28" s="15"/>
      <c r="C28" s="15"/>
      <c r="D28" s="8"/>
      <c r="E28" s="15"/>
      <c r="F28" s="15"/>
      <c r="G28" s="15"/>
      <c r="H28" s="15"/>
      <c r="I28" s="8"/>
    </row>
    <row r="29" spans="1:9" x14ac:dyDescent="0.15">
      <c r="A29" s="15"/>
      <c r="B29" s="15"/>
      <c r="C29" s="15"/>
      <c r="D29" s="8"/>
      <c r="E29" s="15"/>
      <c r="F29" s="15"/>
      <c r="G29" s="15"/>
      <c r="H29" s="15"/>
      <c r="I29" s="8"/>
    </row>
    <row r="30" spans="1:9" x14ac:dyDescent="0.15">
      <c r="A30" s="15"/>
      <c r="B30" s="15"/>
      <c r="C30" s="15"/>
      <c r="D30" s="8"/>
      <c r="E30" s="15"/>
      <c r="F30" s="15"/>
      <c r="G30" s="15"/>
      <c r="H30" s="15"/>
      <c r="I30" s="8"/>
    </row>
    <row r="31" spans="1:9" x14ac:dyDescent="0.15">
      <c r="A31" s="15"/>
      <c r="B31" s="15"/>
      <c r="C31" s="15"/>
      <c r="D31" s="8"/>
      <c r="E31" s="15"/>
      <c r="F31" s="15"/>
      <c r="G31" s="15"/>
      <c r="H31" s="15"/>
      <c r="I31" s="8"/>
    </row>
    <row r="32" spans="1:9" x14ac:dyDescent="0.15">
      <c r="A32" s="15"/>
      <c r="B32" s="15"/>
      <c r="C32" s="15"/>
      <c r="D32" s="8"/>
      <c r="E32" s="15"/>
      <c r="F32" s="15"/>
      <c r="G32" s="15"/>
      <c r="H32" s="15"/>
      <c r="I32" s="8"/>
    </row>
    <row r="33" spans="1:9" x14ac:dyDescent="0.15">
      <c r="A33" s="15"/>
      <c r="B33" s="15"/>
      <c r="C33" s="15"/>
      <c r="D33" s="8"/>
      <c r="E33" s="15"/>
      <c r="F33" s="15"/>
      <c r="G33" s="15"/>
      <c r="H33" s="15"/>
      <c r="I33" s="8"/>
    </row>
    <row r="34" spans="1:9" x14ac:dyDescent="0.15">
      <c r="A34" s="15"/>
      <c r="B34" s="15"/>
      <c r="C34" s="15"/>
      <c r="D34" s="8"/>
      <c r="E34" s="15"/>
      <c r="F34" s="15"/>
      <c r="G34" s="15"/>
      <c r="H34" s="15"/>
      <c r="I34" s="8"/>
    </row>
    <row r="35" spans="1:9" x14ac:dyDescent="0.15">
      <c r="A35" s="15"/>
      <c r="B35" s="15"/>
      <c r="C35" s="15"/>
      <c r="D35" s="8"/>
      <c r="E35" s="15"/>
      <c r="F35" s="15"/>
      <c r="G35" s="15"/>
      <c r="H35" s="15"/>
      <c r="I35" s="8"/>
    </row>
    <row r="36" spans="1:9" x14ac:dyDescent="0.15">
      <c r="A36" s="15"/>
      <c r="B36" s="15"/>
      <c r="C36" s="15"/>
      <c r="D36" s="8"/>
      <c r="E36" s="15"/>
      <c r="F36" s="15"/>
      <c r="G36" s="15"/>
      <c r="H36" s="15"/>
      <c r="I36" s="8"/>
    </row>
    <row r="37" spans="1:9" x14ac:dyDescent="0.15">
      <c r="A37" s="15"/>
      <c r="B37" s="15"/>
      <c r="C37" s="15"/>
      <c r="D37" s="8"/>
      <c r="E37" s="15"/>
      <c r="F37" s="15"/>
      <c r="G37" s="15"/>
      <c r="H37" s="15"/>
      <c r="I37" s="8"/>
    </row>
    <row r="38" spans="1:9" x14ac:dyDescent="0.15">
      <c r="A38" s="15"/>
      <c r="B38" s="15"/>
      <c r="C38" s="15"/>
      <c r="D38" s="8"/>
      <c r="E38" s="15"/>
      <c r="F38" s="15"/>
      <c r="G38" s="15"/>
      <c r="H38" s="15"/>
      <c r="I38" s="8"/>
    </row>
    <row r="39" spans="1:9" x14ac:dyDescent="0.15">
      <c r="A39" s="40" t="s">
        <v>54</v>
      </c>
      <c r="B39" s="40"/>
      <c r="C39" s="40"/>
      <c r="D39" s="40"/>
      <c r="E39" s="40"/>
      <c r="F39" s="40"/>
      <c r="G39" s="40"/>
      <c r="H39" s="40"/>
      <c r="I39" s="40"/>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88" orientation="portrait" r:id="rId1"/>
  <headerFooter>
    <oddHeader>&amp;R&amp;"ＭＳ Ｐ明朝,標準"機２Ａ</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24"/>
  <sheetViews>
    <sheetView view="pageBreakPreview" zoomScaleNormal="100" zoomScaleSheetLayoutView="100" workbookViewId="0">
      <selection activeCell="I3" sqref="I3"/>
    </sheetView>
  </sheetViews>
  <sheetFormatPr defaultColWidth="9" defaultRowHeight="13.5" x14ac:dyDescent="0.15"/>
  <cols>
    <col min="1" max="1" width="14.625" style="10" customWidth="1"/>
    <col min="2" max="2" width="22" style="1" customWidth="1"/>
    <col min="3" max="6" width="16.5" style="1" customWidth="1"/>
    <col min="7" max="7" width="11.5" style="1" customWidth="1"/>
    <col min="8" max="8" width="14" style="1" customWidth="1"/>
    <col min="9" max="9" width="13.5" style="1" customWidth="1"/>
    <col min="10" max="10" width="2.625" style="1" customWidth="1"/>
    <col min="11" max="11" width="10.75" style="1" customWidth="1"/>
    <col min="12" max="12" width="2.125" style="1" customWidth="1"/>
    <col min="13" max="13" width="2.75" style="1" customWidth="1"/>
    <col min="14" max="14" width="8.5" style="1" customWidth="1"/>
    <col min="15" max="15" width="4.375" style="1" customWidth="1"/>
    <col min="16" max="16" width="2.875" style="1" customWidth="1"/>
    <col min="17" max="17" width="9.25" style="1" customWidth="1"/>
    <col min="18" max="18" width="1.75" style="1" customWidth="1"/>
    <col min="19" max="21" width="3.125" style="1" customWidth="1"/>
    <col min="22" max="22" width="3.875" style="1" customWidth="1"/>
    <col min="23" max="25" width="3.75" style="1" customWidth="1"/>
    <col min="26" max="47" width="3.125" style="1" customWidth="1"/>
    <col min="48" max="16384" width="9" style="1"/>
  </cols>
  <sheetData>
    <row r="1" spans="1:28" ht="17.25" x14ac:dyDescent="0.15">
      <c r="A1" s="9" t="s">
        <v>1</v>
      </c>
      <c r="B1" s="10"/>
      <c r="C1" s="10"/>
      <c r="D1" s="10"/>
      <c r="E1" s="10"/>
      <c r="F1" s="10"/>
      <c r="G1" s="10"/>
      <c r="H1" s="11" t="s">
        <v>48</v>
      </c>
      <c r="I1" s="13" t="s">
        <v>56</v>
      </c>
      <c r="J1" s="10"/>
      <c r="K1" s="10"/>
      <c r="L1" s="10"/>
      <c r="M1" s="10"/>
      <c r="N1" s="10"/>
      <c r="O1" s="10"/>
      <c r="P1" s="10"/>
      <c r="Q1" s="10"/>
      <c r="R1" s="10"/>
      <c r="S1" s="10"/>
      <c r="T1" s="10"/>
      <c r="U1" s="10"/>
      <c r="V1" s="10"/>
      <c r="W1" s="10"/>
      <c r="X1" s="10"/>
      <c r="Y1" s="10"/>
      <c r="Z1" s="10"/>
      <c r="AA1" s="10"/>
      <c r="AB1" s="10"/>
    </row>
    <row r="2" spans="1:28" ht="21" x14ac:dyDescent="0.15">
      <c r="A2" s="36" t="s">
        <v>55</v>
      </c>
      <c r="B2" s="36"/>
      <c r="C2" s="36"/>
      <c r="D2" s="36"/>
      <c r="E2" s="36"/>
      <c r="F2" s="36"/>
      <c r="G2" s="24"/>
      <c r="H2" s="11" t="s">
        <v>49</v>
      </c>
      <c r="I2" s="25" t="s">
        <v>47</v>
      </c>
      <c r="J2" s="24"/>
      <c r="K2" s="24"/>
      <c r="L2" s="24"/>
      <c r="M2" s="24"/>
      <c r="N2" s="24"/>
      <c r="O2" s="24"/>
      <c r="P2" s="24"/>
      <c r="Q2" s="24"/>
      <c r="R2" s="24"/>
      <c r="S2" s="24"/>
      <c r="T2" s="24"/>
      <c r="U2" s="24"/>
      <c r="V2" s="24"/>
      <c r="W2" s="24"/>
      <c r="X2" s="24"/>
      <c r="Y2" s="24"/>
      <c r="Z2" s="24"/>
      <c r="AA2" s="24"/>
      <c r="AB2" s="24"/>
    </row>
    <row r="3" spans="1:28" ht="21" x14ac:dyDescent="0.15">
      <c r="A3" s="14"/>
      <c r="B3" s="10"/>
      <c r="C3" s="10"/>
      <c r="D3" s="10"/>
      <c r="E3" s="10"/>
      <c r="F3" s="10"/>
      <c r="G3" s="10"/>
      <c r="H3" s="12" t="s">
        <v>50</v>
      </c>
      <c r="I3" s="23" t="s">
        <v>57</v>
      </c>
      <c r="J3" s="10"/>
      <c r="K3" s="10"/>
      <c r="L3" s="10"/>
      <c r="M3" s="10"/>
      <c r="N3" s="10"/>
      <c r="O3" s="10"/>
      <c r="P3" s="10"/>
      <c r="Q3" s="10"/>
      <c r="R3" s="10"/>
      <c r="S3" s="10"/>
      <c r="T3" s="10"/>
      <c r="U3" s="10"/>
      <c r="V3" s="10"/>
      <c r="W3" s="10"/>
      <c r="X3" s="10"/>
      <c r="Y3" s="10"/>
      <c r="Z3" s="10"/>
      <c r="AA3" s="10"/>
      <c r="AB3" s="10"/>
    </row>
    <row r="4" spans="1:28"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row>
    <row r="5" spans="1:28" ht="24" customHeight="1" x14ac:dyDescent="0.15">
      <c r="A5" s="44" t="s">
        <v>39</v>
      </c>
      <c r="B5" s="45"/>
      <c r="C5" s="26" t="s">
        <v>43</v>
      </c>
      <c r="D5" s="26" t="s">
        <v>44</v>
      </c>
      <c r="E5" s="26" t="s">
        <v>45</v>
      </c>
      <c r="F5" s="26" t="s">
        <v>46</v>
      </c>
    </row>
    <row r="6" spans="1:28" x14ac:dyDescent="0.15">
      <c r="A6" s="27" t="s">
        <v>40</v>
      </c>
      <c r="B6" s="12" t="s">
        <v>31</v>
      </c>
      <c r="C6" s="28">
        <f ca="1">SUMPRODUCT((INDIRECT($I$1&amp;"!A"&amp;$I$2&amp;":A"&amp;$I$3)=1)*1,(INDIRECT($I$1&amp;"!C"&amp;$I$2&amp;":C"&amp;$I$3)=1)*1)</f>
        <v>0</v>
      </c>
      <c r="D6" s="28">
        <f ca="1">SUMPRODUCT((INDIRECT($I$1&amp;"!A"&amp;$I$2&amp;":A"&amp;$I$3)=1)*1,(INDIRECT($I$1&amp;"!C"&amp;$I$2&amp;":C"&amp;$I$3)=2)*1)</f>
        <v>0</v>
      </c>
      <c r="E6" s="28">
        <f ca="1">SUMPRODUCT((INDIRECT($I$1&amp;"!A"&amp;$I$2&amp;":A"&amp;$I$3)=1)*1,(INDIRECT($I$1&amp;"!C"&amp;$I$2&amp;":C"&amp;$I$3)=3)*1)</f>
        <v>0</v>
      </c>
      <c r="F6" s="28">
        <f ca="1">SUMPRODUCT((INDIRECT($I$1&amp;"!A"&amp;$I$2&amp;":A"&amp;$I$3)=1)*1,(INDIRECT($I$1&amp;"!C"&amp;$I$2&amp;":C"&amp;$I$3)=4)*1)</f>
        <v>0</v>
      </c>
    </row>
    <row r="7" spans="1:28" x14ac:dyDescent="0.15">
      <c r="A7" s="29" t="s">
        <v>33</v>
      </c>
      <c r="B7" s="12" t="s">
        <v>34</v>
      </c>
      <c r="C7" s="30">
        <f ca="1">SUMPRODUCT(ISNUMBER(INDIRECT($I$1&amp;"!E"&amp;$I$2&amp;":E"&amp;$I$3))*1,(INDIRECT($I$1&amp;"!A"&amp;$I$2&amp;":A"&amp;$I$3)=1)*1,(INDIRECT($I$1&amp;"!C"&amp;$I$2&amp;":C"&amp;$I$3)=1)*1,(INDIRECT($I$1&amp;"!E"&amp;$I$2&amp;":E"&amp;$I$3)))</f>
        <v>0</v>
      </c>
      <c r="D7" s="30">
        <f ca="1">SUMPRODUCT(ISNUMBER(INDIRECT($I$1&amp;"!E"&amp;$I$2&amp;":E"&amp;$I$3))*1,(INDIRECT($I$1&amp;"!A"&amp;$I$2&amp;":A"&amp;$I$3)=1)*1,(INDIRECT($I$1&amp;"!C"&amp;$I$2&amp;":C"&amp;$I$3)=2)*1,(INDIRECT($I$1&amp;"!E"&amp;$I$2&amp;":E"&amp;$I$3)))</f>
        <v>0</v>
      </c>
      <c r="E7" s="30">
        <f ca="1">SUMPRODUCT(ISNUMBER(INDIRECT($I$1&amp;"!E"&amp;$I$2&amp;":E"&amp;$I$3))*1,(INDIRECT($I$1&amp;"!A"&amp;$I$2&amp;":A"&amp;$I$3)=1)*1,(INDIRECT($I$1&amp;"!C"&amp;$I$2&amp;":C"&amp;$I$3)=3)*1,(INDIRECT($I$1&amp;"!E"&amp;$I$2&amp;":E"&amp;$I$3)))</f>
        <v>0</v>
      </c>
      <c r="F7" s="30">
        <f ca="1">SUMPRODUCT(ISNUMBER(INDIRECT($I$1&amp;"!E"&amp;$I$2&amp;":E"&amp;$I$3))*1,(INDIRECT($I$1&amp;"!A"&amp;$I$2&amp;":A"&amp;$I$3)=1)*1,(INDIRECT($I$1&amp;"!C"&amp;$I$2&amp;":C"&amp;$I$3)=4)*1,(INDIRECT($I$1&amp;"!E"&amp;$I$2&amp;":E"&amp;$I$3)))</f>
        <v>0</v>
      </c>
    </row>
    <row r="8" spans="1:28" x14ac:dyDescent="0.15">
      <c r="A8" s="29"/>
      <c r="B8" s="12" t="s">
        <v>32</v>
      </c>
      <c r="C8" s="31" t="str">
        <f t="array" aca="1" ref="C8" ca="1">IF(MAX(IF((INDIRECT($I$1&amp;"!A"&amp;$I$2&amp;":A"&amp;$I$3)=1)*(INDIRECT($I$1&amp;"!C"&amp;$I$2&amp;":C"&amp;$I$3)=1),(INDIRECT($I$1&amp;"!E"&amp;$I$2&amp;":E"&amp;$I$3)),0))=0,"-",MAX(IF((INDIRECT($I$1&amp;"!A"&amp;$I$2&amp;":A"&amp;$I$3)=1)*(INDIRECT($I$1&amp;"!C"&amp;$I$2&amp;":C"&amp;$I$3)=1),(INDIRECT($I$1&amp;"!E"&amp;$I$2&amp;":E"&amp;$I$3)),0)))</f>
        <v>-</v>
      </c>
      <c r="D8" s="31" t="str">
        <f t="array" aca="1" ref="D8" ca="1">IF(MAX(IF((INDIRECT($I$1&amp;"!A"&amp;$I$2&amp;":A"&amp;$I$3)=1)*(INDIRECT($I$1&amp;"!C"&amp;$I$2&amp;":C"&amp;$I$3)=2),(INDIRECT($I$1&amp;"!E"&amp;$I$2&amp;":E"&amp;$I$3)),0))=0,"-",MAX(IF((INDIRECT($I$1&amp;"!A"&amp;$I$2&amp;":A"&amp;$I$3)=1)*(INDIRECT($I$1&amp;"!C"&amp;$I$2&amp;":C"&amp;$I$3)=2),(INDIRECT($I$1&amp;"!E"&amp;$I$2&amp;":E"&amp;$I$3)),0)))</f>
        <v>-</v>
      </c>
      <c r="E8" s="31" t="str">
        <f t="array" aca="1" ref="E8" ca="1">IF(MAX(IF((INDIRECT($I$1&amp;"!A"&amp;$I$2&amp;":A"&amp;$I$3)=1)*(INDIRECT($I$1&amp;"!C"&amp;$I$2&amp;":C"&amp;$I$3)=3),(INDIRECT($I$1&amp;"!E"&amp;$I$2&amp;":E"&amp;$I$3)),0))=0,"-",MAX(IF((INDIRECT($I$1&amp;"!A"&amp;$I$2&amp;":A"&amp;$I$3)=1)*(INDIRECT($I$1&amp;"!C"&amp;$I$2&amp;":C"&amp;$I$3)=3),(INDIRECT($I$1&amp;"!E"&amp;$I$2&amp;":E"&amp;$I$3)),0)))</f>
        <v>-</v>
      </c>
      <c r="F8" s="31" t="str">
        <f t="array" aca="1" ref="F8" ca="1">IF(MAX(IF((INDIRECT($I$1&amp;"!A"&amp;$I$2&amp;":A"&amp;$I$3)=1)*(INDIRECT($I$1&amp;"!C"&amp;$I$2&amp;":C"&amp;$I$3)=4),(INDIRECT($I$1&amp;"!E"&amp;$I$2&amp;":E"&amp;$I$3)),0))=0,"-",MAX(IF((INDIRECT($I$1&amp;"!A"&amp;$I$2&amp;":A"&amp;$I$3)=1)*(INDIRECT($I$1&amp;"!C"&amp;$I$2&amp;":C"&amp;$I$3)=4),(INDIRECT($I$1&amp;"!E"&amp;$I$2&amp;":E"&amp;$I$3)),0)))</f>
        <v>-</v>
      </c>
    </row>
    <row r="9" spans="1:28" x14ac:dyDescent="0.15">
      <c r="A9" s="29"/>
      <c r="B9" s="12" t="s">
        <v>35</v>
      </c>
      <c r="C9" s="32" t="str">
        <f ca="1">IFERROR((C7/(C6-C10)),"-")</f>
        <v>-</v>
      </c>
      <c r="D9" s="32" t="str">
        <f ca="1">IFERROR((D7/(D6-D10)),"-")</f>
        <v>-</v>
      </c>
      <c r="E9" s="32" t="str">
        <f ca="1">IFERROR((E7/(E6-E10)),"-")</f>
        <v>-</v>
      </c>
      <c r="F9" s="32" t="str">
        <f ca="1">IFERROR((F7/(F6-F10)),"-")</f>
        <v>-</v>
      </c>
    </row>
    <row r="10" spans="1:28" x14ac:dyDescent="0.15">
      <c r="A10" s="33"/>
      <c r="B10" s="12" t="s">
        <v>36</v>
      </c>
      <c r="C10" s="28">
        <f ca="1">SUMPRODUCT(NOT(ISNUMBER(INDIRECT($I$1&amp;"!E"&amp;$I$2&amp;":E"&amp;$I$3)))*1,(INDIRECT($I$1&amp;"!A"&amp;$I$2&amp;":A"&amp;$I$3)=1)*1,(INDIRECT($I$1&amp;"!C"&amp;$I$2&amp;":C"&amp;$I$3)=1)*1)</f>
        <v>0</v>
      </c>
      <c r="D10" s="28">
        <f ca="1">SUMPRODUCT(NOT(ISNUMBER(INDIRECT($I$1&amp;"!E"&amp;$I$2&amp;":E"&amp;$I$3)))*1,(INDIRECT($I$1&amp;"!A"&amp;$I$2&amp;":A"&amp;$I$3)=1)*1,(INDIRECT($I$1&amp;"!C"&amp;$I$2&amp;":C"&amp;$I$3)=2)*1)</f>
        <v>0</v>
      </c>
      <c r="E10" s="28">
        <f ca="1">SUMPRODUCT(NOT(ISNUMBER(INDIRECT($I$1&amp;"!E"&amp;$I$2&amp;":E"&amp;$I$3)))*1,(INDIRECT($I$1&amp;"!A"&amp;$I$2&amp;":A"&amp;$I$3)=1)*1,(INDIRECT($I$1&amp;"!C"&amp;$I$2&amp;":C"&amp;$I$3)=3)*1)</f>
        <v>0</v>
      </c>
      <c r="F10" s="28">
        <f ca="1">SUMPRODUCT(NOT(ISNUMBER(INDIRECT($I$1&amp;"!E"&amp;$I$2&amp;":E"&amp;$I$3)))*1,(INDIRECT($I$1&amp;"!A"&amp;$I$2&amp;":A"&amp;$I$3)=1)*1,(INDIRECT($I$1&amp;"!C"&amp;$I$2&amp;":C"&amp;$I$3)=4)*1)</f>
        <v>0</v>
      </c>
    </row>
    <row r="11" spans="1:28" x14ac:dyDescent="0.15">
      <c r="A11" s="27" t="s">
        <v>42</v>
      </c>
      <c r="B11" s="12" t="s">
        <v>31</v>
      </c>
      <c r="C11" s="28">
        <f ca="1">SUMPRODUCT((INDIRECT($I$1&amp;"!A"&amp;$I$2&amp;":A"&amp;$I$3)=2)*1,(INDIRECT($I$1&amp;"!C"&amp;$I$2&amp;":C"&amp;$I$3)=1)*1)</f>
        <v>0</v>
      </c>
      <c r="D11" s="28">
        <f ca="1">SUMPRODUCT((INDIRECT($I$1&amp;"!A"&amp;$I$2&amp;":A"&amp;$I$3)=2)*1,(INDIRECT($I$1&amp;"!C"&amp;$I$2&amp;":C"&amp;$I$3)=2)*1)</f>
        <v>0</v>
      </c>
      <c r="E11" s="28">
        <f ca="1">SUMPRODUCT((INDIRECT($I$1&amp;"!A"&amp;$I$2&amp;":A"&amp;$I$3)=2)*1,(INDIRECT($I$1&amp;"!C"&amp;$I$2&amp;":C"&amp;$I$3)=3)*1)</f>
        <v>0</v>
      </c>
      <c r="F11" s="28">
        <f ca="1">SUMPRODUCT((INDIRECT($I$1&amp;"!A"&amp;$I$2&amp;":A"&amp;$I$3)=2)*1,(INDIRECT($I$1&amp;"!C"&amp;$I$2&amp;":C"&amp;$I$3)=4)*1)</f>
        <v>0</v>
      </c>
    </row>
    <row r="12" spans="1:28" x14ac:dyDescent="0.15">
      <c r="A12" s="29" t="s">
        <v>37</v>
      </c>
      <c r="B12" s="12" t="s">
        <v>34</v>
      </c>
      <c r="C12" s="30">
        <f ca="1">SUMPRODUCT(ISNUMBER(INDIRECT($I$1&amp;"!E"&amp;$I$2&amp;":E"&amp;$I$3))*1,(INDIRECT($I$1&amp;"!A"&amp;$I$2&amp;":A"&amp;$I$3)=2)*1,(INDIRECT($I$1&amp;"!C"&amp;$I$2&amp;":C"&amp;$I$3)=1)*1,(INDIRECT($I$1&amp;"!E"&amp;$I$2&amp;":E"&amp;$I$3)))</f>
        <v>0</v>
      </c>
      <c r="D12" s="30">
        <f ca="1">SUMPRODUCT(ISNUMBER(INDIRECT($I$1&amp;"!E"&amp;$I$2&amp;":E"&amp;$I$3))*1,(INDIRECT($I$1&amp;"!A"&amp;$I$2&amp;":A"&amp;$I$3)=2)*1,(INDIRECT($I$1&amp;"!C"&amp;$I$2&amp;":C"&amp;$I$3)=2)*1,(INDIRECT($I$1&amp;"!E"&amp;$I$2&amp;":E"&amp;$I$3)))</f>
        <v>0</v>
      </c>
      <c r="E12" s="30">
        <f ca="1">SUMPRODUCT(ISNUMBER(INDIRECT($I$1&amp;"!E"&amp;$I$2&amp;":E"&amp;$I$3))*1,(INDIRECT($I$1&amp;"!A"&amp;$I$2&amp;":A"&amp;$I$3)=2)*1,(INDIRECT($I$1&amp;"!C"&amp;$I$2&amp;":C"&amp;$I$3)=3)*1,(INDIRECT($I$1&amp;"!E"&amp;$I$2&amp;":E"&amp;$I$3)))</f>
        <v>0</v>
      </c>
      <c r="F12" s="30">
        <f ca="1">SUMPRODUCT(ISNUMBER(INDIRECT($I$1&amp;"!E"&amp;$I$2&amp;":E"&amp;$I$3))*1,(INDIRECT($I$1&amp;"!A"&amp;$I$2&amp;":A"&amp;$I$3)=2)*1,(INDIRECT($I$1&amp;"!C"&amp;$I$2&amp;":C"&amp;$I$3)=4)*1,(INDIRECT($I$1&amp;"!E"&amp;$I$2&amp;":E"&amp;$I$3)))</f>
        <v>0</v>
      </c>
    </row>
    <row r="13" spans="1:28" x14ac:dyDescent="0.15">
      <c r="A13" s="29"/>
      <c r="B13" s="12" t="s">
        <v>32</v>
      </c>
      <c r="C13" s="31" t="str">
        <f t="array" aca="1" ref="C13" ca="1">IF(MAX(IF((INDIRECT($I$1&amp;"!A"&amp;$I$2&amp;":A"&amp;$I$3)=2)*(INDIRECT($I$1&amp;"!C"&amp;$I$2&amp;":C"&amp;$I$3)=1),(INDIRECT($I$1&amp;"!E"&amp;$I$2&amp;":E"&amp;$I$3)),0))=0,"-",MAX(IF((INDIRECT($I$1&amp;"!A"&amp;$I$2&amp;":A"&amp;$I$3)=2)*(INDIRECT($I$1&amp;"!C"&amp;$I$2&amp;":C"&amp;$I$3)=1),(INDIRECT($I$1&amp;"!E"&amp;$I$2&amp;":E"&amp;$I$3)),0)))</f>
        <v>-</v>
      </c>
      <c r="D13" s="31" t="str">
        <f t="array" aca="1" ref="D13" ca="1">IF(MAX(IF((INDIRECT($I$1&amp;"!A"&amp;$I$2&amp;":A"&amp;$I$3)=2)*(INDIRECT($I$1&amp;"!C"&amp;$I$2&amp;":C"&amp;$I$3)=2),(INDIRECT($I$1&amp;"!E"&amp;$I$2&amp;":E"&amp;$I$3)),0))=0,"-",MAX(IF((INDIRECT($I$1&amp;"!A"&amp;$I$2&amp;":A"&amp;$I$3)=2)*(INDIRECT($I$1&amp;"!C"&amp;$I$2&amp;":C"&amp;$I$3)=2),(INDIRECT($I$1&amp;"!E"&amp;$I$2&amp;":E"&amp;$I$3)),0)))</f>
        <v>-</v>
      </c>
      <c r="E13" s="31" t="str">
        <f t="array" aca="1" ref="E13" ca="1">IF(MAX(IF((INDIRECT($I$1&amp;"!A"&amp;$I$2&amp;":A"&amp;$I$3)=2)*(INDIRECT($I$1&amp;"!C"&amp;$I$2&amp;":C"&amp;$I$3)=3),(INDIRECT($I$1&amp;"!E"&amp;$I$2&amp;":E"&amp;$I$3)),0))=0,"-",MAX(IF((INDIRECT($I$1&amp;"!A"&amp;$I$2&amp;":A"&amp;$I$3)=2)*(INDIRECT($I$1&amp;"!C"&amp;$I$2&amp;":C"&amp;$I$3)=3),(INDIRECT($I$1&amp;"!E"&amp;$I$2&amp;":E"&amp;$I$3)),0)))</f>
        <v>-</v>
      </c>
      <c r="F13" s="31" t="str">
        <f t="array" aca="1" ref="F13" ca="1">IF(MAX(IF((INDIRECT($I$1&amp;"!A"&amp;$I$2&amp;":A"&amp;$I$3)=2)*(INDIRECT($I$1&amp;"!C"&amp;$I$2&amp;":C"&amp;$I$3)=4),(INDIRECT($I$1&amp;"!E"&amp;$I$2&amp;":E"&amp;$I$3)),0))=0,"-",MAX(IF((INDIRECT($I$1&amp;"!A"&amp;$I$2&amp;":A"&amp;$I$3)=2)*(INDIRECT($I$1&amp;"!C"&amp;$I$2&amp;":C"&amp;$I$3)=4),(INDIRECT($I$1&amp;"!E"&amp;$I$2&amp;":E"&amp;$I$3)),0)))</f>
        <v>-</v>
      </c>
    </row>
    <row r="14" spans="1:28" x14ac:dyDescent="0.15">
      <c r="A14" s="29"/>
      <c r="B14" s="12" t="s">
        <v>35</v>
      </c>
      <c r="C14" s="32" t="str">
        <f ca="1">IFERROR((C12/(C11-C15)),"-")</f>
        <v>-</v>
      </c>
      <c r="D14" s="32" t="str">
        <f ca="1">IFERROR((D12/(D11-D15)),"-")</f>
        <v>-</v>
      </c>
      <c r="E14" s="32" t="str">
        <f ca="1">IFERROR((E12/(E11-E15)),"-")</f>
        <v>-</v>
      </c>
      <c r="F14" s="32" t="str">
        <f ca="1">IFERROR((F12/(F11-F15)),"-")</f>
        <v>-</v>
      </c>
    </row>
    <row r="15" spans="1:28" x14ac:dyDescent="0.15">
      <c r="A15" s="33"/>
      <c r="B15" s="12" t="s">
        <v>36</v>
      </c>
      <c r="C15" s="28">
        <f ca="1">SUMPRODUCT(NOT(ISNUMBER(INDIRECT($I$1&amp;"!E"&amp;$I$2&amp;":E"&amp;$I$3)))*1,(INDIRECT($I$1&amp;"!A"&amp;$I$2&amp;":A"&amp;$I$3)=2)*1,(INDIRECT($I$1&amp;"!C"&amp;$I$2&amp;":C"&amp;$I$3)=1)*1)</f>
        <v>0</v>
      </c>
      <c r="D15" s="28">
        <f ca="1">SUMPRODUCT(NOT(ISNUMBER(INDIRECT($I$1&amp;"!E"&amp;$I$2&amp;":E"&amp;$I$3)))*1,(INDIRECT($I$1&amp;"!A"&amp;$I$2&amp;":A"&amp;$I$3)=2)*1,(INDIRECT($I$1&amp;"!C"&amp;$I$2&amp;":C"&amp;$I$3)=2)*1)</f>
        <v>0</v>
      </c>
      <c r="E15" s="28">
        <f ca="1">SUMPRODUCT(NOT(ISNUMBER(INDIRECT($I$1&amp;"!E"&amp;$I$2&amp;":E"&amp;$I$3)))*1,(INDIRECT($I$1&amp;"!A"&amp;$I$2&amp;":A"&amp;$I$3)=2)*1,(INDIRECT($I$1&amp;"!C"&amp;$I$2&amp;":C"&amp;$I$3)=3)*1)</f>
        <v>0</v>
      </c>
      <c r="F15" s="28">
        <f ca="1">SUMPRODUCT(NOT(ISNUMBER(INDIRECT($I$1&amp;"!E"&amp;$I$2&amp;":E"&amp;$I$3)))*1,(INDIRECT($I$1&amp;"!A"&amp;$I$2&amp;":A"&amp;$I$3)=2)*1,(INDIRECT($I$1&amp;"!C"&amp;$I$2&amp;":C"&amp;$I$3)=4)*1)</f>
        <v>0</v>
      </c>
      <c r="H15" s="22"/>
    </row>
    <row r="16" spans="1:28" x14ac:dyDescent="0.15">
      <c r="A16" s="27" t="s">
        <v>41</v>
      </c>
      <c r="B16" s="12" t="s">
        <v>31</v>
      </c>
      <c r="C16" s="28">
        <f ca="1">SUMPRODUCT((INDIRECT($I$1&amp;"!A"&amp;$I$2&amp;":A"&amp;$I$3)=3)*1,(INDIRECT($I$1&amp;"!C"&amp;$I$2&amp;":C"&amp;$I$3)=1)*1)</f>
        <v>0</v>
      </c>
      <c r="D16" s="28">
        <f ca="1">SUMPRODUCT((INDIRECT($I$1&amp;"!A"&amp;$I$2&amp;":A"&amp;$I$3)=3)*1,(INDIRECT($I$1&amp;"!C"&amp;$I$2&amp;":C"&amp;$I$3)=2)*1)</f>
        <v>0</v>
      </c>
      <c r="E16" s="28">
        <f ca="1">SUMPRODUCT((INDIRECT($I$1&amp;"!A"&amp;$I$2&amp;":A"&amp;$I$3)=3)*1,(INDIRECT($I$1&amp;"!C"&amp;$I$2&amp;":C"&amp;$I$3)=3)*1)</f>
        <v>0</v>
      </c>
      <c r="F16" s="28">
        <f ca="1">SUMPRODUCT((INDIRECT($I$1&amp;"!A"&amp;$I$2&amp;":A"&amp;$I$3)=3)*1,(INDIRECT($I$1&amp;"!C"&amp;$I$2&amp;":C"&amp;$I$3)=4)*1)</f>
        <v>0</v>
      </c>
    </row>
    <row r="17" spans="1:16" x14ac:dyDescent="0.15">
      <c r="A17" s="29" t="s">
        <v>38</v>
      </c>
      <c r="B17" s="12" t="s">
        <v>34</v>
      </c>
      <c r="C17" s="30">
        <f ca="1">SUMPRODUCT(ISNUMBER(INDIRECT($I$1&amp;"!E"&amp;$I$2&amp;":E"&amp;$I$3))*1,(INDIRECT($I$1&amp;"!A"&amp;$I$2&amp;":A"&amp;$I$3)=3)*1,(INDIRECT($I$1&amp;"!C"&amp;$I$2&amp;":C"&amp;$I$3)=1)*1,(INDIRECT($I$1&amp;"!E"&amp;$I$2&amp;":E"&amp;$I$3)))</f>
        <v>0</v>
      </c>
      <c r="D17" s="30">
        <f ca="1">SUMPRODUCT(ISNUMBER(INDIRECT($I$1&amp;"!E"&amp;$I$2&amp;":E"&amp;$I$3))*1,(INDIRECT($I$1&amp;"!A"&amp;$I$2&amp;":A"&amp;$I$3)=3)*1,(INDIRECT($I$1&amp;"!C"&amp;$I$2&amp;":C"&amp;$I$3)=2)*1,(INDIRECT($I$1&amp;"!E"&amp;$I$2&amp;":E"&amp;$I$3)))</f>
        <v>0</v>
      </c>
      <c r="E17" s="30">
        <f ca="1">SUMPRODUCT(ISNUMBER(INDIRECT($I$1&amp;"!E"&amp;$I$2&amp;":E"&amp;$I$3))*1,(INDIRECT($I$1&amp;"!A"&amp;$I$2&amp;":A"&amp;$I$3)=3)*1,(INDIRECT($I$1&amp;"!C"&amp;$I$2&amp;":C"&amp;$I$3)=3)*1,(INDIRECT($I$1&amp;"!E"&amp;$I$2&amp;":E"&amp;$I$3)))</f>
        <v>0</v>
      </c>
      <c r="F17" s="30">
        <f ca="1">SUMPRODUCT(ISNUMBER(INDIRECT($I$1&amp;"!E"&amp;$I$2&amp;":E"&amp;$I$3))*1,(INDIRECT($I$1&amp;"!A"&amp;$I$2&amp;":A"&amp;$I$3)=3)*1,(INDIRECT($I$1&amp;"!C"&amp;$I$2&amp;":C"&amp;$I$3)=4)*1,(INDIRECT($I$1&amp;"!E"&amp;$I$2&amp;":E"&amp;$I$3)))</f>
        <v>0</v>
      </c>
    </row>
    <row r="18" spans="1:16" x14ac:dyDescent="0.15">
      <c r="A18" s="29"/>
      <c r="B18" s="12" t="s">
        <v>32</v>
      </c>
      <c r="C18" s="31" t="str">
        <f t="array" aca="1" ref="C18" ca="1">IF(MAX(IF((INDIRECT($I$1&amp;"!A"&amp;$I$2&amp;":A"&amp;$I$3)=3)*(INDIRECT($I$1&amp;"!C"&amp;$I$2&amp;":C"&amp;$I$3)=1),(INDIRECT($I$1&amp;"!E"&amp;$I$2&amp;":E"&amp;$I$3)),0))=0,"-",MAX(IF((INDIRECT($I$1&amp;"!A"&amp;$I$2&amp;":A"&amp;$I$3)=3)*(INDIRECT($I$1&amp;"!C"&amp;$I$2&amp;":C"&amp;$I$3)=1),(INDIRECT($I$1&amp;"!E"&amp;$I$2&amp;":E"&amp;$I$3)),0)))</f>
        <v>-</v>
      </c>
      <c r="D18" s="31" t="str">
        <f t="array" aca="1" ref="D18" ca="1">IF(MAX(IF((INDIRECT($I$1&amp;"!A"&amp;$I$2&amp;":A"&amp;$I$3)=3)*(INDIRECT($I$1&amp;"!C"&amp;$I$2&amp;":C"&amp;$I$3)=2),(INDIRECT($I$1&amp;"!E"&amp;$I$2&amp;":E"&amp;$I$3)),0))=0,"-",MAX(IF((INDIRECT($I$1&amp;"!A"&amp;$I$2&amp;":A"&amp;$I$3)=3)*(INDIRECT($I$1&amp;"!C"&amp;$I$2&amp;":C"&amp;$I$3)=2),(INDIRECT($I$1&amp;"!E"&amp;$I$2&amp;":E"&amp;$I$3)),0)))</f>
        <v>-</v>
      </c>
      <c r="E18" s="31" t="str">
        <f t="array" aca="1" ref="E18" ca="1">IF(MAX(IF((INDIRECT($I$1&amp;"!A"&amp;$I$2&amp;":A"&amp;$I$3)=3)*(INDIRECT($I$1&amp;"!C"&amp;$I$2&amp;":C"&amp;$I$3)=3),(INDIRECT($I$1&amp;"!E"&amp;$I$2&amp;":E"&amp;$I$3)),0))=0,"-",MAX(IF((INDIRECT($I$1&amp;"!A"&amp;$I$2&amp;":A"&amp;$I$3)=3)*(INDIRECT($I$1&amp;"!C"&amp;$I$2&amp;":C"&amp;$I$3)=3),(INDIRECT($I$1&amp;"!E"&amp;$I$2&amp;":E"&amp;$I$3)),0)))</f>
        <v>-</v>
      </c>
      <c r="F18" s="31" t="str">
        <f t="array" aca="1" ref="F18" ca="1">IF(MAX(IF((INDIRECT($I$1&amp;"!A"&amp;$I$2&amp;":A"&amp;$I$3)=3)*(INDIRECT($I$1&amp;"!C"&amp;$I$2&amp;":C"&amp;$I$3)=4),(INDIRECT($I$1&amp;"!E"&amp;$I$2&amp;":E"&amp;$I$3)),0))=0,"-",MAX(IF((INDIRECT($I$1&amp;"!A"&amp;$I$2&amp;":A"&amp;$I$3)=3)*(INDIRECT($I$1&amp;"!C"&amp;$I$2&amp;":C"&amp;$I$3)=4),(INDIRECT($I$1&amp;"!E"&amp;$I$2&amp;":E"&amp;$I$3)),0)))</f>
        <v>-</v>
      </c>
    </row>
    <row r="19" spans="1:16" x14ac:dyDescent="0.15">
      <c r="A19" s="29"/>
      <c r="B19" s="12" t="s">
        <v>35</v>
      </c>
      <c r="C19" s="32" t="str">
        <f ca="1">IFERROR((C17/(C16-C20)),"-")</f>
        <v>-</v>
      </c>
      <c r="D19" s="32" t="str">
        <f ca="1">IFERROR((D17/(D16-D20)),"-")</f>
        <v>-</v>
      </c>
      <c r="E19" s="32" t="str">
        <f ca="1">IFERROR((E17/(E16-E20)),"-")</f>
        <v>-</v>
      </c>
      <c r="F19" s="32" t="str">
        <f ca="1">IFERROR((F17/(F16-F20)),"-")</f>
        <v>-</v>
      </c>
    </row>
    <row r="20" spans="1:16" x14ac:dyDescent="0.15">
      <c r="A20" s="33"/>
      <c r="B20" s="12" t="s">
        <v>36</v>
      </c>
      <c r="C20" s="28">
        <f ca="1">SUMPRODUCT(NOT(ISNUMBER(INDIRECT($I$1&amp;"!E"&amp;$I$2&amp;":E"&amp;$I$3)))*1,(INDIRECT($I$1&amp;"!A"&amp;$I$2&amp;":A"&amp;$I$3)=3)*1,(INDIRECT($I$1&amp;"!C"&amp;$I$2&amp;":C"&amp;$I$3)=1)*1)</f>
        <v>0</v>
      </c>
      <c r="D20" s="28">
        <f ca="1">SUMPRODUCT(NOT(ISNUMBER(INDIRECT($I$1&amp;"!E"&amp;$I$2&amp;":E"&amp;$I$3)))*1,(INDIRECT($I$1&amp;"!A"&amp;$I$2&amp;":A"&amp;$I$3)=3)*1,(INDIRECT($I$1&amp;"!C"&amp;$I$2&amp;":C"&amp;$I$3)=2)*1)</f>
        <v>0</v>
      </c>
      <c r="E20" s="28">
        <f ca="1">SUMPRODUCT(NOT(ISNUMBER(INDIRECT($I$1&amp;"!E"&amp;$I$2&amp;":E"&amp;$I$3)))*1,(INDIRECT($I$1&amp;"!A"&amp;$I$2&amp;":A"&amp;$I$3)=3)*1,(INDIRECT($I$1&amp;"!C"&amp;$I$2&amp;":C"&amp;$I$3)=3)*1)</f>
        <v>0</v>
      </c>
      <c r="F20" s="28">
        <f ca="1">SUMPRODUCT(NOT(ISNUMBER(INDIRECT($I$1&amp;"!E"&amp;$I$2&amp;":E"&amp;$I$3)))*1,(INDIRECT($I$1&amp;"!A"&amp;$I$2&amp;":A"&amp;$I$3)=3)*1,(INDIRECT($I$1&amp;"!C"&amp;$I$2&amp;":C"&amp;$I$3)=4)*1)</f>
        <v>0</v>
      </c>
    </row>
    <row r="21" spans="1:16" x14ac:dyDescent="0.15">
      <c r="B21" s="10"/>
      <c r="C21" s="10"/>
      <c r="D21" s="10"/>
      <c r="E21" s="10"/>
      <c r="F21" s="10"/>
      <c r="G21" s="10"/>
      <c r="H21" s="10"/>
      <c r="I21" s="10"/>
      <c r="J21" s="10"/>
      <c r="K21" s="10"/>
      <c r="L21" s="10"/>
      <c r="M21" s="10"/>
      <c r="N21" s="10"/>
      <c r="O21" s="10"/>
      <c r="P21" s="10"/>
    </row>
    <row r="22" spans="1:16" ht="13.5" customHeight="1" x14ac:dyDescent="0.15">
      <c r="A22" s="44" t="s">
        <v>25</v>
      </c>
      <c r="B22" s="46"/>
      <c r="C22" s="46"/>
      <c r="D22" s="45"/>
      <c r="E22" s="34" t="s">
        <v>26</v>
      </c>
    </row>
    <row r="23" spans="1:16" x14ac:dyDescent="0.15">
      <c r="A23" s="35" t="s">
        <v>27</v>
      </c>
      <c r="B23" s="34" t="str">
        <f ca="1">COUNTIF(INDIRECT($I$1&amp;"!F"&amp;$I$2&amp;":F"&amp;$I$3),A23) &amp; "報"</f>
        <v>0報</v>
      </c>
      <c r="C23" s="34" t="s">
        <v>29</v>
      </c>
      <c r="D23" s="34" t="str">
        <f ca="1">COUNTIF(INDIRECT($I$1&amp;"!F"&amp;$I$2&amp;":F"&amp;$I$3),C23) &amp; "報"</f>
        <v>0報</v>
      </c>
      <c r="E23" s="47" t="str">
        <f ca="1">SUM(INDIRECT($I$1&amp;"!G"&amp;$I$2&amp;":G"&amp;$I$3)) &amp; "回"</f>
        <v>0回</v>
      </c>
    </row>
    <row r="24" spans="1:16" x14ac:dyDescent="0.15">
      <c r="A24" s="35" t="s">
        <v>28</v>
      </c>
      <c r="B24" s="34" t="str">
        <f ca="1">COUNTIF(INDIRECT($I$1&amp;"!F"&amp;$I$2&amp;":F"&amp;$I$3),A24) &amp; "報"</f>
        <v>0報</v>
      </c>
      <c r="C24" s="34" t="s">
        <v>30</v>
      </c>
      <c r="D24" s="34" t="str">
        <f ca="1">COUNTIF(INDIRECT($I$1&amp;"!F"&amp;$I$2&amp;":F"&amp;$I$3),C24) &amp; "報"</f>
        <v>0報</v>
      </c>
      <c r="E24" s="47"/>
    </row>
  </sheetData>
  <sheetProtection password="EFA1" sheet="1" objects="1" scenarios="1"/>
  <mergeCells count="4">
    <mergeCell ref="A2:F2"/>
    <mergeCell ref="A5:B5"/>
    <mergeCell ref="A22:D22"/>
    <mergeCell ref="E23:E24"/>
  </mergeCells>
  <phoneticPr fontId="1"/>
  <printOptions horizontalCentered="1"/>
  <pageMargins left="0.39370078740157483" right="0.39370078740157483" top="0.74803149606299213" bottom="0.74803149606299213" header="0.31496062992125984" footer="0.31496062992125984"/>
  <pageSetup paperSize="9" scale="94" fitToHeight="0" orientation="portrait" r:id="rId1"/>
  <headerFooter>
    <oddHeader>&amp;R&amp;"ＭＳ Ｐ明朝,標準"機２Ａ</oddHeader>
  </headerFooter>
  <colBreaks count="1" manualBreakCount="1">
    <brk id="28" max="4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様式３</vt:lpstr>
      <vt:lpstr>様式３（記入例）</vt:lpstr>
      <vt:lpstr>様式４</vt:lpstr>
      <vt:lpstr>様式４（記入例）</vt:lpstr>
      <vt:lpstr>様式４（集計）</vt:lpstr>
      <vt:lpstr>様式３!Print_Area</vt:lpstr>
      <vt:lpstr>'様式３（記入例）'!Print_Area</vt:lpstr>
      <vt:lpstr>様式４!Print_Area</vt:lpstr>
      <vt:lpstr>'様式４（記入例）'!Print_Area</vt:lpstr>
      <vt:lpstr>'様式４（集計）'!Print_Area</vt:lpstr>
      <vt:lpstr>様式４!Print_Titles</vt:lpstr>
      <vt:lpstr>'様式４（記入例）'!Print_Titles</vt:lpstr>
      <vt:lpstr>'様式４（集計）'!Print_Titles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y-naga</dc:creator>
  <cp:lastModifiedBy>伊藤　潤平</cp:lastModifiedBy>
  <cp:lastPrinted>2024-06-04T04:31:30Z</cp:lastPrinted>
  <dcterms:created xsi:type="dcterms:W3CDTF">2018-06-26T13:00:26Z</dcterms:created>
  <dcterms:modified xsi:type="dcterms:W3CDTF">2024-06-13T01:13:37Z</dcterms:modified>
</cp:coreProperties>
</file>